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D9521CD5-DABA-44E9-BA6A-9417540B3E9E}" xr6:coauthVersionLast="47" xr6:coauthVersionMax="47" xr10:uidLastSave="{00000000-0000-0000-0000-000000000000}"/>
  <bookViews>
    <workbookView xWindow="38280" yWindow="-120" windowWidth="38640" windowHeight="21120" tabRatio="719" activeTab="8" xr2:uid="{00000000-000D-0000-FFFF-FFFF00000000}"/>
  </bookViews>
  <sheets>
    <sheet name="Anleitung" sheetId="1" r:id="rId1"/>
    <sheet name="Reinigungsturnus" sheetId="2" r:id="rId2"/>
    <sheet name="LV Schulen und Turnhallen" sheetId="19" r:id="rId3"/>
    <sheet name="LV - Grundreinigung" sheetId="15" r:id="rId4"/>
    <sheet name="SVS UR" sheetId="9" r:id="rId5"/>
    <sheet name="SVS GR" sheetId="10" r:id="rId6"/>
    <sheet name="UHR Sommer und GR" sheetId="6" r:id="rId7"/>
    <sheet name="UHR Winter" sheetId="16" r:id="rId8"/>
    <sheet name="Preisblatt" sheetId="18" r:id="rId9"/>
  </sheets>
  <externalReferences>
    <externalReference r:id="rId10"/>
  </externalReferences>
  <definedNames>
    <definedName name="_xlnm._FilterDatabase" localSheetId="6" hidden="1">'UHR Sommer und GR'!$A$8:$T$51</definedName>
    <definedName name="_xlnm._FilterDatabase" localSheetId="7" hidden="1">'UHR Winter'!$A$8:$T$51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'UHR Sommer und GR'!$1:$8</definedName>
    <definedName name="_xlnm.Print_Titles" localSheetId="7">'UHR Winter'!$1:$8</definedName>
    <definedName name="RT">Reinigungsturnus!$A$5:$A$20</definedName>
    <definedName name="Z_9F022A53_C572_B444_AEA2_F72CEF04B0CA_.wvu.Cols" localSheetId="6" hidden="1">'UHR Sommer und GR'!$A:$A</definedName>
    <definedName name="Z_9F022A53_C572_B444_AEA2_F72CEF04B0CA_.wvu.Cols" localSheetId="7" hidden="1">'UHR Winter'!$A:$A</definedName>
    <definedName name="Z_9F022A53_C572_B444_AEA2_F72CEF04B0CA_.wvu.FilterData" localSheetId="6" hidden="1">'UHR Sommer und GR'!$A$8:$T$124</definedName>
    <definedName name="Z_9F022A53_C572_B444_AEA2_F72CEF04B0CA_.wvu.FilterData" localSheetId="7" hidden="1">'UHR Winter'!$A$8:$T$124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'UHR Sommer und GR'!$1:$8</definedName>
    <definedName name="Z_9F022A53_C572_B444_AEA2_F72CEF04B0CA_.wvu.PrintTitles" localSheetId="7" hidden="1">'UHR Winter'!$1:$8</definedName>
    <definedName name="Z_9F022A53_C572_B444_AEA2_F72CEF04B0CA_.wvu.Rows" localSheetId="8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1" i="16" l="1"/>
  <c r="M31" i="16"/>
  <c r="L32" i="16"/>
  <c r="M32" i="16"/>
  <c r="L33" i="16"/>
  <c r="M33" i="16"/>
  <c r="L34" i="16"/>
  <c r="M34" i="16"/>
  <c r="L35" i="16"/>
  <c r="M35" i="16"/>
  <c r="L36" i="16"/>
  <c r="M36" i="16"/>
  <c r="L37" i="16"/>
  <c r="M37" i="16"/>
  <c r="L38" i="16"/>
  <c r="M38" i="16"/>
  <c r="L39" i="16"/>
  <c r="M39" i="16"/>
  <c r="L40" i="16"/>
  <c r="M40" i="16"/>
  <c r="L41" i="16"/>
  <c r="M41" i="16"/>
  <c r="L42" i="16"/>
  <c r="M42" i="16"/>
  <c r="L43" i="16"/>
  <c r="M43" i="16"/>
  <c r="L44" i="16"/>
  <c r="M44" i="16"/>
  <c r="L45" i="16"/>
  <c r="M45" i="16"/>
  <c r="L46" i="16"/>
  <c r="M46" i="16"/>
  <c r="L47" i="16"/>
  <c r="M47" i="16"/>
  <c r="L48" i="16"/>
  <c r="M48" i="16"/>
  <c r="L49" i="16"/>
  <c r="M49" i="16"/>
  <c r="L50" i="16"/>
  <c r="M50" i="16"/>
  <c r="M51" i="16"/>
  <c r="F11" i="18"/>
  <c r="E11" i="18"/>
  <c r="C12" i="18"/>
  <c r="L51" i="16"/>
  <c r="B11" i="18"/>
  <c r="J32" i="16"/>
  <c r="N32" i="16"/>
  <c r="O32" i="16"/>
  <c r="Q32" i="16"/>
  <c r="R32" i="16"/>
  <c r="S32" i="16"/>
  <c r="J33" i="16"/>
  <c r="N33" i="16"/>
  <c r="O33" i="16"/>
  <c r="Q33" i="16"/>
  <c r="R33" i="16"/>
  <c r="S33" i="16"/>
  <c r="J34" i="16"/>
  <c r="N34" i="16"/>
  <c r="O34" i="16"/>
  <c r="Q34" i="16"/>
  <c r="R34" i="16"/>
  <c r="S34" i="16"/>
  <c r="J35" i="16"/>
  <c r="N35" i="16"/>
  <c r="O35" i="16"/>
  <c r="Q35" i="16"/>
  <c r="R35" i="16"/>
  <c r="S35" i="16"/>
  <c r="J36" i="16"/>
  <c r="N36" i="16"/>
  <c r="O36" i="16"/>
  <c r="Q36" i="16"/>
  <c r="R36" i="16"/>
  <c r="S36" i="16"/>
  <c r="J37" i="16"/>
  <c r="N37" i="16"/>
  <c r="O37" i="16"/>
  <c r="Q37" i="16"/>
  <c r="R37" i="16"/>
  <c r="S37" i="16"/>
  <c r="J38" i="16"/>
  <c r="N38" i="16"/>
  <c r="O38" i="16"/>
  <c r="Q38" i="16"/>
  <c r="R38" i="16"/>
  <c r="S38" i="16"/>
  <c r="J39" i="16"/>
  <c r="N39" i="16"/>
  <c r="O39" i="16"/>
  <c r="Q39" i="16"/>
  <c r="R39" i="16"/>
  <c r="S39" i="16"/>
  <c r="J40" i="16"/>
  <c r="N40" i="16"/>
  <c r="O40" i="16"/>
  <c r="Q40" i="16"/>
  <c r="R40" i="16"/>
  <c r="S40" i="16"/>
  <c r="J41" i="16"/>
  <c r="N41" i="16"/>
  <c r="O41" i="16"/>
  <c r="Q41" i="16"/>
  <c r="R41" i="16"/>
  <c r="S41" i="16"/>
  <c r="J42" i="16"/>
  <c r="N42" i="16"/>
  <c r="O42" i="16"/>
  <c r="Q42" i="16"/>
  <c r="R42" i="16"/>
  <c r="S42" i="16"/>
  <c r="J43" i="16"/>
  <c r="N43" i="16"/>
  <c r="O43" i="16"/>
  <c r="Q43" i="16"/>
  <c r="R43" i="16"/>
  <c r="S43" i="16"/>
  <c r="J44" i="16"/>
  <c r="N44" i="16"/>
  <c r="O44" i="16"/>
  <c r="Q44" i="16"/>
  <c r="R44" i="16"/>
  <c r="S44" i="16"/>
  <c r="J45" i="16"/>
  <c r="N45" i="16"/>
  <c r="O45" i="16"/>
  <c r="Q45" i="16"/>
  <c r="R45" i="16"/>
  <c r="S45" i="16"/>
  <c r="J46" i="16"/>
  <c r="N46" i="16"/>
  <c r="O46" i="16"/>
  <c r="Q46" i="16"/>
  <c r="R46" i="16"/>
  <c r="S46" i="16"/>
  <c r="J47" i="16"/>
  <c r="N47" i="16"/>
  <c r="O47" i="16"/>
  <c r="Q47" i="16"/>
  <c r="R47" i="16"/>
  <c r="S47" i="16"/>
  <c r="J48" i="16"/>
  <c r="N48" i="16"/>
  <c r="O48" i="16"/>
  <c r="Q48" i="16"/>
  <c r="R48" i="16"/>
  <c r="S48" i="16"/>
  <c r="J49" i="16"/>
  <c r="N49" i="16"/>
  <c r="O49" i="16"/>
  <c r="Q49" i="16"/>
  <c r="R49" i="16"/>
  <c r="S49" i="16"/>
  <c r="J50" i="16"/>
  <c r="N50" i="16"/>
  <c r="O50" i="16"/>
  <c r="Q50" i="16"/>
  <c r="R50" i="16"/>
  <c r="S50" i="16"/>
  <c r="Q31" i="16"/>
  <c r="R31" i="16"/>
  <c r="S31" i="16"/>
  <c r="N31" i="16"/>
  <c r="O31" i="16"/>
  <c r="J31" i="1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C11" i="18"/>
  <c r="D13" i="18"/>
  <c r="E13" i="18"/>
  <c r="F13" i="18"/>
  <c r="D14" i="18"/>
  <c r="E14" i="18"/>
  <c r="F14" i="18"/>
  <c r="D15" i="18"/>
  <c r="E15" i="18"/>
  <c r="F15" i="18"/>
  <c r="R51" i="16"/>
  <c r="Q51" i="16"/>
  <c r="N51" i="16"/>
  <c r="S29" i="16"/>
  <c r="J29" i="16"/>
  <c r="S28" i="16"/>
  <c r="J28" i="16"/>
  <c r="S27" i="16"/>
  <c r="J27" i="16"/>
  <c r="S26" i="16"/>
  <c r="J26" i="16"/>
  <c r="S25" i="16"/>
  <c r="J25" i="16"/>
  <c r="S24" i="16"/>
  <c r="J24" i="16"/>
  <c r="S23" i="16"/>
  <c r="J23" i="16"/>
  <c r="S22" i="16"/>
  <c r="J22" i="16"/>
  <c r="S21" i="16"/>
  <c r="J21" i="16"/>
  <c r="S20" i="16"/>
  <c r="J20" i="16"/>
  <c r="S19" i="16"/>
  <c r="J19" i="16"/>
  <c r="S18" i="16"/>
  <c r="J18" i="16"/>
  <c r="S17" i="16"/>
  <c r="J17" i="16"/>
  <c r="S16" i="16"/>
  <c r="J16" i="16"/>
  <c r="S15" i="16"/>
  <c r="J15" i="16"/>
  <c r="S14" i="16"/>
  <c r="J14" i="16"/>
  <c r="S13" i="16"/>
  <c r="J13" i="16"/>
  <c r="S12" i="16"/>
  <c r="J12" i="16"/>
  <c r="S11" i="16"/>
  <c r="J11" i="16"/>
  <c r="S10" i="16"/>
  <c r="J10" i="16"/>
  <c r="A10" i="16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E33" i="10"/>
  <c r="D33" i="10"/>
  <c r="H32" i="10"/>
  <c r="H33" i="10"/>
  <c r="E32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S10" i="6"/>
  <c r="Q51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A10" i="6"/>
  <c r="E25" i="10"/>
  <c r="E26" i="10"/>
  <c r="E47" i="10"/>
  <c r="E49" i="10"/>
  <c r="E51" i="10"/>
  <c r="D53" i="10"/>
  <c r="H25" i="10"/>
  <c r="H26" i="10"/>
  <c r="H47" i="10"/>
  <c r="H49" i="10"/>
  <c r="H51" i="10"/>
  <c r="G53" i="10"/>
  <c r="H25" i="9"/>
  <c r="H26" i="9"/>
  <c r="H47" i="9"/>
  <c r="H49" i="9"/>
  <c r="H51" i="9"/>
  <c r="G53" i="9"/>
  <c r="E25" i="9"/>
  <c r="E26" i="9"/>
  <c r="E47" i="9"/>
  <c r="E49" i="9"/>
  <c r="E51" i="9"/>
  <c r="D53" i="9"/>
  <c r="L51" i="6"/>
  <c r="R51" i="6"/>
  <c r="M51" i="6"/>
  <c r="N51" i="6"/>
</calcChain>
</file>

<file path=xl/sharedStrings.xml><?xml version="1.0" encoding="utf-8"?>
<sst xmlns="http://schemas.openxmlformats.org/spreadsheetml/2006/main" count="1219" uniqueCount="411">
  <si>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</si>
  <si>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</si>
  <si>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</si>
  <si>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</si>
  <si>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</si>
  <si>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</si>
  <si>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</si>
  <si>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</si>
  <si>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</si>
  <si>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</si>
  <si>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</si>
  <si>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</si>
  <si>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</si>
  <si>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</si>
  <si>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</si>
  <si>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</si>
  <si>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</si>
  <si>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</si>
  <si>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</si>
  <si>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</si>
  <si>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</si>
  <si>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</si>
  <si>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</si>
  <si>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</si>
  <si>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</si>
  <si>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</si>
  <si>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</si>
  <si>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</si>
  <si>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</si>
  <si>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</si>
  <si>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</si>
  <si>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</si>
  <si>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</si>
  <si>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</si>
  <si>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</si>
  <si>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</si>
  <si>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</si>
  <si>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</si>
  <si>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</si>
  <si>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</si>
  <si>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</si>
  <si>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</si>
  <si>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</si>
  <si>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</si>
  <si>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</si>
  <si>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</si>
  <si>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</si>
  <si>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</si>
  <si>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</si>
  <si>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</si>
  <si>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</si>
  <si>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</si>
  <si>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</si>
  <si>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</si>
  <si>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</si>
  <si>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</si>
  <si>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</si>
  <si>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</si>
  <si>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</si>
  <si>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</si>
  <si>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</si>
  <si>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</si>
  <si>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</si>
  <si>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</si>
  <si>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</si>
  <si>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</si>
  <si>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</si>
  <si>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</si>
  <si>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</si>
  <si>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</si>
  <si>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</si>
  <si>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</si>
  <si>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</si>
  <si>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</si>
  <si>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</si>
  <si>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</si>
  <si>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</si>
  <si>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</si>
  <si>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</si>
  <si>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</si>
  <si>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</si>
  <si>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</si>
  <si>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</si>
  <si>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</si>
  <si>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</si>
  <si>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</si>
  <si>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</si>
  <si>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</si>
  <si>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</si>
  <si>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</si>
  <si>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</si>
  <si>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</si>
  <si>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</si>
  <si>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</si>
  <si>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</si>
  <si>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</si>
  <si>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</si>
  <si>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</si>
  <si>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</si>
  <si>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</si>
  <si>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</si>
  <si>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</si>
  <si>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</si>
  <si>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</si>
  <si>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</si>
  <si>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</si>
  <si>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</si>
  <si>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</si>
  <si>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</si>
  <si>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</si>
  <si>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</si>
  <si>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</si>
  <si>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</si>
  <si>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</si>
  <si>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</si>
  <si>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</si>
  <si>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</si>
  <si>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</si>
  <si>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</si>
  <si>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</si>
  <si>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</si>
  <si>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</si>
  <si>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</si>
  <si>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</si>
  <si>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</si>
  <si>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</si>
  <si>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</si>
  <si>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</si>
  <si>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</si>
  <si>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</si>
  <si>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</si>
  <si>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</si>
  <si>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</si>
  <si>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</si>
  <si>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</si>
  <si>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</si>
  <si>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</si>
  <si>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</si>
  <si>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</si>
  <si>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</si>
  <si>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</si>
  <si>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</si>
  <si>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</si>
  <si>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</si>
  <si>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</si>
  <si>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</si>
  <si>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</si>
  <si>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</si>
  <si>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</si>
  <si>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</si>
  <si>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</si>
  <si>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</si>
  <si>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</si>
  <si>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</si>
  <si>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</si>
  <si>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</si>
  <si>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</si>
  <si>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</si>
  <si>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</si>
  <si>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</si>
  <si>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</si>
  <si>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</si>
  <si>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</si>
  <si>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</si>
  <si>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</si>
  <si>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</si>
  <si>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</si>
  <si>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</si>
  <si>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</si>
  <si>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</si>
  <si>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</si>
  <si>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</si>
  <si>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</si>
  <si>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</si>
  <si>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</si>
  <si>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</si>
  <si>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</si>
  <si>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</si>
  <si>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</si>
  <si>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</si>
  <si>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</si>
  <si>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</si>
  <si>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</si>
  <si>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</si>
  <si>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</si>
  <si>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</si>
  <si>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</si>
  <si>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</si>
  <si>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</si>
  <si>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</si>
  <si>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</si>
  <si>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</si>
  <si>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Summe</t>
  </si>
  <si>
    <t>Raumbezeichnung</t>
  </si>
  <si>
    <t>SVS GR</t>
  </si>
  <si>
    <t>Linoleum</t>
  </si>
  <si>
    <t>Turnhalle</t>
  </si>
  <si>
    <t>Fliesen</t>
  </si>
  <si>
    <t>Burghausen</t>
  </si>
  <si>
    <t>Flur Eingangsbereich</t>
  </si>
  <si>
    <t>Büro</t>
  </si>
  <si>
    <t>Geräteräume</t>
  </si>
  <si>
    <t>TT-Geräteraum</t>
  </si>
  <si>
    <t>Treppe / 15 Stufen</t>
  </si>
  <si>
    <t>EG - UG</t>
  </si>
  <si>
    <t>Podeste</t>
  </si>
  <si>
    <t>Gymnastikraum</t>
  </si>
  <si>
    <t>Laminat</t>
  </si>
  <si>
    <t>Treppenhaus Podeste</t>
  </si>
  <si>
    <t>Treppenhaus 14 Stufen</t>
  </si>
  <si>
    <t>Umkleide Damen</t>
  </si>
  <si>
    <t>UG</t>
  </si>
  <si>
    <t>WC Damen</t>
  </si>
  <si>
    <t>Umkleide Herren</t>
  </si>
  <si>
    <t>WC Herren</t>
  </si>
  <si>
    <t>Kellerflur</t>
  </si>
  <si>
    <t>WC</t>
  </si>
  <si>
    <t>Flur Mehrzweckraum</t>
  </si>
  <si>
    <t>Mehrzweckraum</t>
  </si>
  <si>
    <t>Küche</t>
  </si>
  <si>
    <t>Vorraum</t>
  </si>
  <si>
    <t>Leistungsverzeichnis / Arbeiten und Turnus für die Unterhaltsreinigung für Schulen, Turnhallen und Schwimmbad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</si>
  <si>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</si>
  <si>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</si>
  <si>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</si>
  <si>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</si>
  <si>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</si>
  <si>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</si>
  <si>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</si>
  <si>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</si>
  <si>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</si>
  <si>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</si>
  <si>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</si>
  <si>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</si>
  <si>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</si>
  <si>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</si>
  <si>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O</t>
  </si>
  <si>
    <t>Klassenräume</t>
  </si>
  <si>
    <t>Fachräume</t>
  </si>
  <si>
    <t>Sanitärbereiche</t>
  </si>
  <si>
    <t>Flure und Eingangsbereiche</t>
  </si>
  <si>
    <t>Treppen und Aufzug</t>
  </si>
  <si>
    <t>Verwaltung/ Büroräume und Lehrerzimmer</t>
  </si>
  <si>
    <t>Lehrmittel, Funktion, Kopieren, Vorbereitung</t>
  </si>
  <si>
    <t xml:space="preserve">Schüleraufenthalt, Pausenzonen </t>
  </si>
  <si>
    <t>Aulen inkl. Bühnen und Gardrobenbereich</t>
  </si>
  <si>
    <t>Lagerräume / Lehrmittel</t>
  </si>
  <si>
    <t>Umkleide, Umkleide Schwimmbad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</si>
  <si>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</si>
  <si>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</si>
  <si>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</si>
  <si>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</si>
  <si>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</si>
  <si>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 xml:space="preserve">1M </t>
  </si>
  <si>
    <t/>
  </si>
  <si>
    <t>Tafel, Kreide- /Schwammablage feucht reinigen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</si>
  <si>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</si>
  <si>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</si>
  <si>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</si>
  <si>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</si>
  <si>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</si>
  <si>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</si>
  <si>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</si>
  <si>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</si>
  <si>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</si>
  <si>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Spinnweben entfernen</t>
  </si>
  <si>
    <t>Heizkörper und Rohrleitungen feucht reinigen</t>
  </si>
  <si>
    <t>J4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</si>
  <si>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</si>
  <si>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</si>
  <si>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</si>
  <si>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</si>
  <si>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</si>
  <si>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</si>
  <si>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</si>
  <si>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</si>
  <si>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</si>
  <si>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</si>
  <si>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</si>
  <si>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</si>
  <si>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</si>
  <si>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</si>
  <si>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</si>
  <si>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</si>
  <si>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</si>
  <si>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</si>
  <si>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</si>
  <si>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</si>
  <si>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</si>
  <si>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</si>
  <si>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</si>
  <si>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</si>
  <si>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</si>
  <si>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</si>
  <si>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</si>
  <si>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</si>
  <si>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</si>
  <si>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</si>
  <si>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</si>
  <si>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</si>
  <si>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</si>
  <si>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</si>
  <si>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</si>
  <si>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</si>
  <si>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</si>
  <si>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</si>
  <si>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</si>
  <si>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</si>
  <si>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</si>
  <si>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</si>
  <si>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</si>
  <si>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</si>
  <si>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</si>
  <si>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</si>
  <si>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</si>
  <si>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</si>
  <si>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</si>
  <si>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</si>
  <si>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</si>
  <si>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</si>
  <si>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</si>
  <si>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</si>
  <si>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</si>
  <si>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</si>
  <si>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</si>
  <si>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</si>
  <si>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</si>
  <si>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</si>
  <si>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</si>
  <si>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</si>
  <si>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</si>
  <si>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</si>
  <si>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</si>
  <si>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</si>
  <si>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</si>
  <si>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</si>
  <si>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</si>
  <si>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</si>
  <si>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</si>
  <si>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</si>
  <si>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</si>
  <si>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</si>
  <si>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</si>
  <si>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</si>
  <si>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</si>
  <si>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</si>
  <si>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</si>
  <si>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</si>
  <si>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</si>
  <si>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</si>
  <si>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</si>
  <si>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</si>
  <si>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</si>
  <si>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</si>
  <si>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</si>
  <si>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</si>
  <si>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</si>
  <si>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</si>
  <si>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</si>
  <si>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</si>
  <si>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</si>
  <si>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</si>
  <si>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J</t>
  </si>
  <si>
    <t>Raitenhaslach</t>
  </si>
  <si>
    <t>Bayern</t>
  </si>
  <si>
    <t>J6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</si>
  <si>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</si>
  <si>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</si>
  <si>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</si>
  <si>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</si>
  <si>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</si>
  <si>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</si>
  <si>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</si>
  <si>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</si>
  <si>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</si>
  <si>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</si>
  <si>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</si>
  <si>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</si>
  <si>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</si>
  <si>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 xml:space="preserve"> </t>
  </si>
  <si>
    <t>Feuchtwischen (Industrieparkett)
analog Nasswischen/Trockenreinigung</t>
  </si>
  <si>
    <t>Preis mtl. SOMMER
(MÄRZ- SEPTEMBER)</t>
  </si>
  <si>
    <t>Preis mtl. WINTER
(OKTOBER - FEBRUAR)</t>
  </si>
  <si>
    <t>Turnhalle/Sportplatz Raitenhaslach</t>
  </si>
  <si>
    <t>Sportplatzgebäude</t>
  </si>
  <si>
    <t>Umkleide 1</t>
  </si>
  <si>
    <t>Dusche 1</t>
  </si>
  <si>
    <t>Raum-
nummer</t>
  </si>
  <si>
    <t>WC1</t>
  </si>
  <si>
    <t>Umkleide 2</t>
  </si>
  <si>
    <t>Dusche 2</t>
  </si>
  <si>
    <t>WC2</t>
  </si>
  <si>
    <t>Umkleide3</t>
  </si>
  <si>
    <t>Dusche 3</t>
  </si>
  <si>
    <t>WC3</t>
  </si>
  <si>
    <t>Umkleide 4</t>
  </si>
  <si>
    <t>Dusche 4</t>
  </si>
  <si>
    <t>WC4</t>
  </si>
  <si>
    <t>Schiedsrichter</t>
  </si>
  <si>
    <t>WC+Dusche</t>
  </si>
  <si>
    <t>Flur</t>
  </si>
  <si>
    <t>Umkliede 5</t>
  </si>
  <si>
    <t>Dusche 5</t>
  </si>
  <si>
    <t>WC5</t>
  </si>
  <si>
    <t>Verbindungsgang</t>
  </si>
  <si>
    <t>Schmutzfangende Einrichtungen absaugen, 
im Winter mit Nasssauger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</si>
  <si>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</si>
  <si>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</si>
  <si>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Tische  (wenn freigeräumt)
Schülertische feucht reinigen, (Schüler stuhlen auf!)</t>
  </si>
  <si>
    <t>Mensa-Küche,  Speiseräume</t>
  </si>
  <si>
    <t>Personalküche, Schul-, Lehrküche,Teeküche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</si>
</sst>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57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0" fontId="16" fillId="0" borderId="0" applyNumberFormat="0" applyFill="0" applyBorder="0" applyAlignment="0" applyProtection="0"/>
  </cellStyleXfs>
  <cellXfs count="310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vertical="center"/>
      <protection hidden="1"/>
    </xf>
    <xf numFmtId="0" fontId="24" fillId="0" borderId="0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169" fontId="22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22" fillId="0" borderId="23" xfId="0" applyNumberFormat="1" applyFont="1" applyFill="1" applyBorder="1" applyAlignment="1" applyProtection="1">
      <alignment horizontal="center" vertical="center"/>
      <protection hidden="1"/>
    </xf>
    <xf numFmtId="0" fontId="22" fillId="0" borderId="23" xfId="0" applyNumberFormat="1" applyFont="1" applyFill="1" applyBorder="1" applyAlignment="1" applyProtection="1">
      <alignment horizontal="center" vertical="center" wrapText="1"/>
      <protection hidden="1"/>
    </xf>
    <xf numFmtId="164" fontId="22" fillId="0" borderId="23" xfId="25" applyFont="1" applyFill="1" applyBorder="1" applyAlignment="1" applyProtection="1">
      <alignment horizontal="center" vertical="center"/>
      <protection hidden="1"/>
    </xf>
    <xf numFmtId="0" fontId="22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22" fillId="5" borderId="2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NumberFormat="1" applyFont="1" applyFill="1" applyBorder="1" applyAlignment="1" applyProtection="1">
      <alignment vertical="center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4" fontId="20" fillId="7" borderId="4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169" fontId="20" fillId="8" borderId="25" xfId="25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164" fontId="20" fillId="8" borderId="14" xfId="25" applyFont="1" applyFill="1" applyBorder="1" applyAlignment="1" applyProtection="1">
      <alignment horizontal="center" vertical="center"/>
      <protection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164" fontId="20" fillId="8" borderId="2" xfId="25" applyFont="1" applyFill="1" applyBorder="1" applyAlignment="1" applyProtection="1">
      <alignment vertical="center"/>
      <protection hidden="1"/>
    </xf>
    <xf numFmtId="44" fontId="20" fillId="8" borderId="2" xfId="146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3" xfId="0" applyNumberFormat="1" applyFont="1" applyFill="1" applyBorder="1" applyAlignment="1" applyProtection="1">
      <alignment vertical="center"/>
      <protection hidden="1"/>
    </xf>
    <xf numFmtId="0" fontId="20" fillId="3" borderId="3" xfId="0" applyNumberFormat="1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0" fillId="3" borderId="26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>
      <alignment horizontal="left" vertical="center"/>
    </xf>
    <xf numFmtId="0" fontId="26" fillId="10" borderId="4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  <xf numFmtId="0" fontId="26" fillId="10" borderId="50" xfId="0" applyFont="1" applyFill="1" applyBorder="1" applyAlignment="1">
      <alignment horizontal="left" vertical="center" wrapText="1"/>
    </xf>
    <xf numFmtId="0" fontId="28" fillId="0" borderId="0" xfId="154" applyFont="1" applyAlignment="1">
      <alignment vertical="center"/>
    </xf>
    <xf numFmtId="0" fontId="21" fillId="0" borderId="0" xfId="155" applyFont="1" applyAlignment="1">
      <alignment vertical="center"/>
    </xf>
    <xf numFmtId="0" fontId="30" fillId="0" borderId="0" xfId="154" applyFont="1" applyAlignment="1">
      <alignment vertical="center"/>
    </xf>
    <xf numFmtId="0" fontId="28" fillId="0" borderId="0" xfId="154" applyFont="1" applyAlignment="1">
      <alignment horizontal="center" vertical="center"/>
    </xf>
    <xf numFmtId="0" fontId="28" fillId="0" borderId="51" xfId="154" applyFont="1" applyBorder="1" applyAlignment="1">
      <alignment vertical="center"/>
    </xf>
    <xf numFmtId="0" fontId="28" fillId="0" borderId="52" xfId="154" applyFont="1" applyBorder="1" applyAlignment="1">
      <alignment horizontal="center" vertical="center"/>
    </xf>
    <xf numFmtId="0" fontId="21" fillId="0" borderId="53" xfId="155" applyFont="1" applyBorder="1" applyAlignment="1">
      <alignment horizontal="center" vertical="center"/>
    </xf>
    <xf numFmtId="0" fontId="28" fillId="0" borderId="52" xfId="154" applyFont="1" applyBorder="1" applyAlignment="1">
      <alignment horizontal="center" vertical="center" textRotation="90" wrapText="1"/>
    </xf>
    <xf numFmtId="0" fontId="28" fillId="0" borderId="53" xfId="154" applyFont="1" applyBorder="1" applyAlignment="1">
      <alignment horizontal="center" vertical="center" textRotation="90" wrapText="1"/>
    </xf>
    <xf numFmtId="0" fontId="30" fillId="8" borderId="51" xfId="154" applyFont="1" applyFill="1" applyBorder="1" applyAlignment="1">
      <alignment vertical="center"/>
    </xf>
    <xf numFmtId="0" fontId="28" fillId="0" borderId="54" xfId="154" applyFont="1" applyBorder="1" applyAlignment="1">
      <alignment horizontal="center" vertical="center"/>
    </xf>
    <xf numFmtId="0" fontId="28" fillId="0" borderId="55" xfId="154" applyFont="1" applyBorder="1" applyAlignment="1">
      <alignment horizontal="center" vertical="center"/>
    </xf>
    <xf numFmtId="0" fontId="28" fillId="0" borderId="46" xfId="154" applyFont="1" applyBorder="1" applyAlignment="1">
      <alignment horizontal="center" vertical="center"/>
    </xf>
    <xf numFmtId="0" fontId="28" fillId="0" borderId="4" xfId="154" applyFont="1" applyBorder="1" applyAlignment="1">
      <alignment horizontal="center" vertical="center"/>
    </xf>
    <xf numFmtId="0" fontId="28" fillId="0" borderId="56" xfId="154" applyFont="1" applyBorder="1" applyAlignment="1">
      <alignment vertical="center" wrapText="1"/>
    </xf>
    <xf numFmtId="0" fontId="31" fillId="8" borderId="51" xfId="155" applyFont="1" applyFill="1" applyBorder="1" applyAlignment="1">
      <alignment vertical="center" wrapText="1"/>
    </xf>
    <xf numFmtId="0" fontId="28" fillId="0" borderId="0" xfId="154" applyFont="1" applyAlignment="1">
      <alignment vertical="center" wrapText="1"/>
    </xf>
    <xf numFmtId="0" fontId="33" fillId="0" borderId="0" xfId="154" applyFont="1" applyAlignment="1">
      <alignment vertical="center"/>
    </xf>
    <xf numFmtId="0" fontId="1" fillId="0" borderId="0" xfId="154" applyAlignment="1">
      <alignment vertical="center"/>
    </xf>
    <xf numFmtId="0" fontId="33" fillId="11" borderId="1" xfId="154" applyFont="1" applyFill="1" applyBorder="1" applyAlignment="1">
      <alignment vertical="center"/>
    </xf>
    <xf numFmtId="0" fontId="34" fillId="3" borderId="4" xfId="154" applyFont="1" applyFill="1" applyBorder="1" applyAlignment="1">
      <alignment vertical="center"/>
    </xf>
    <xf numFmtId="0" fontId="1" fillId="0" borderId="0" xfId="154" applyAlignment="1">
      <alignment vertical="center" wrapText="1"/>
    </xf>
    <xf numFmtId="0" fontId="18" fillId="0" borderId="0" xfId="154" applyFont="1" applyAlignment="1">
      <alignment vertical="center"/>
    </xf>
    <xf numFmtId="0" fontId="36" fillId="9" borderId="4" xfId="154" applyFont="1" applyFill="1" applyBorder="1" applyAlignment="1">
      <alignment vertical="center" wrapText="1"/>
    </xf>
    <xf numFmtId="0" fontId="38" fillId="9" borderId="4" xfId="154" applyFont="1" applyFill="1" applyBorder="1" applyAlignment="1">
      <alignment vertical="center" wrapText="1"/>
    </xf>
    <xf numFmtId="0" fontId="36" fillId="9" borderId="61" xfId="154" applyFont="1" applyFill="1" applyBorder="1" applyAlignment="1">
      <alignment vertical="center" wrapText="1"/>
    </xf>
    <xf numFmtId="0" fontId="38" fillId="0" borderId="4" xfId="154" applyFont="1" applyBorder="1" applyAlignment="1">
      <alignment vertical="center" wrapText="1"/>
    </xf>
    <xf numFmtId="49" fontId="16" fillId="3" borderId="1" xfId="156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6" fillId="9" borderId="4" xfId="0" applyFont="1" applyFill="1" applyBorder="1" applyAlignment="1">
      <alignment horizontal="center" vertical="center"/>
    </xf>
    <xf numFmtId="0" fontId="1" fillId="0" borderId="57" xfId="154" applyBorder="1" applyAlignment="1">
      <alignment horizontal="center" vertical="center"/>
    </xf>
    <xf numFmtId="0" fontId="1" fillId="0" borderId="46" xfId="154" applyBorder="1" applyAlignment="1">
      <alignment horizontal="center" vertical="center"/>
    </xf>
    <xf numFmtId="0" fontId="28" fillId="0" borderId="0" xfId="154" applyFont="1" applyAlignment="1">
      <alignment horizontal="center" vertical="center" wrapText="1"/>
    </xf>
    <xf numFmtId="0" fontId="28" fillId="13" borderId="0" xfId="154" applyFont="1" applyFill="1" applyAlignment="1">
      <alignment horizontal="center" vertical="center"/>
    </xf>
    <xf numFmtId="0" fontId="30" fillId="8" borderId="54" xfId="154" applyFont="1" applyFill="1" applyBorder="1" applyAlignment="1">
      <alignment horizontal="center" vertical="center" wrapText="1"/>
    </xf>
    <xf numFmtId="0" fontId="30" fillId="13" borderId="0" xfId="154" applyFont="1" applyFill="1" applyAlignment="1">
      <alignment horizontal="center" vertical="center" wrapText="1"/>
    </xf>
    <xf numFmtId="0" fontId="28" fillId="0" borderId="62" xfId="154" applyFont="1" applyBorder="1" applyAlignment="1">
      <alignment horizontal="center" vertical="center"/>
    </xf>
    <xf numFmtId="0" fontId="28" fillId="0" borderId="58" xfId="154" applyFont="1" applyBorder="1" applyAlignment="1">
      <alignment horizontal="center" vertical="center"/>
    </xf>
    <xf numFmtId="0" fontId="28" fillId="0" borderId="57" xfId="154" applyFont="1" applyBorder="1" applyAlignment="1">
      <alignment horizontal="center" vertical="center"/>
    </xf>
    <xf numFmtId="0" fontId="28" fillId="0" borderId="65" xfId="154" applyFont="1" applyBorder="1" applyAlignment="1">
      <alignment vertical="center" wrapText="1"/>
    </xf>
    <xf numFmtId="0" fontId="28" fillId="0" borderId="63" xfId="154" applyFont="1" applyBorder="1" applyAlignment="1">
      <alignment horizontal="center" vertical="center"/>
    </xf>
    <xf numFmtId="0" fontId="21" fillId="0" borderId="56" xfId="155" applyFont="1" applyBorder="1" applyAlignment="1">
      <alignment vertical="center" wrapText="1"/>
    </xf>
    <xf numFmtId="0" fontId="32" fillId="0" borderId="56" xfId="155" applyFont="1" applyBorder="1" applyAlignment="1">
      <alignment vertical="center" wrapText="1"/>
    </xf>
    <xf numFmtId="0" fontId="28" fillId="0" borderId="64" xfId="154" applyFont="1" applyBorder="1" applyAlignment="1">
      <alignment horizontal="center" vertical="center"/>
    </xf>
    <xf numFmtId="0" fontId="32" fillId="0" borderId="66" xfId="155" applyFont="1" applyBorder="1" applyAlignment="1">
      <alignment vertical="center" wrapText="1"/>
    </xf>
    <xf numFmtId="0" fontId="28" fillId="8" borderId="0" xfId="154" applyFont="1" applyFill="1" applyAlignment="1">
      <alignment horizontal="center" vertical="center"/>
    </xf>
    <xf numFmtId="0" fontId="28" fillId="0" borderId="67" xfId="154" applyFont="1" applyBorder="1" applyAlignment="1">
      <alignment vertical="center" wrapText="1"/>
    </xf>
    <xf numFmtId="0" fontId="28" fillId="0" borderId="68" xfId="154" applyFont="1" applyBorder="1" applyAlignment="1">
      <alignment vertical="center" wrapText="1"/>
    </xf>
    <xf numFmtId="0" fontId="28" fillId="8" borderId="39" xfId="154" applyFont="1" applyFill="1" applyBorder="1" applyAlignment="1">
      <alignment vertical="center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6" fillId="0" borderId="0" xfId="154" applyFont="1" applyAlignment="1" applyProtection="1">
      <alignment vertical="center"/>
      <protection hidden="1"/>
    </xf>
    <xf numFmtId="0" fontId="6" fillId="0" borderId="0" xfId="154" applyFont="1" applyAlignment="1" applyProtection="1">
      <alignment horizontal="center" vertical="center"/>
      <protection hidden="1"/>
    </xf>
    <xf numFmtId="0" fontId="4" fillId="4" borderId="3" xfId="154" applyFont="1" applyFill="1" applyBorder="1" applyAlignment="1" applyProtection="1">
      <alignment vertical="center"/>
      <protection hidden="1"/>
    </xf>
    <xf numFmtId="0" fontId="4" fillId="4" borderId="1" xfId="154" applyFont="1" applyFill="1" applyBorder="1" applyAlignment="1" applyProtection="1">
      <alignment vertical="center"/>
      <protection hidden="1"/>
    </xf>
    <xf numFmtId="0" fontId="1" fillId="0" borderId="0" xfId="154"/>
    <xf numFmtId="0" fontId="4" fillId="4" borderId="4" xfId="154" applyFont="1" applyFill="1" applyBorder="1" applyAlignment="1" applyProtection="1">
      <alignment vertical="center" wrapText="1"/>
      <protection hidden="1"/>
    </xf>
    <xf numFmtId="168" fontId="8" fillId="5" borderId="4" xfId="154" applyNumberFormat="1" applyFont="1" applyFill="1" applyBorder="1" applyAlignment="1" applyProtection="1">
      <alignment vertical="center"/>
      <protection hidden="1"/>
    </xf>
    <xf numFmtId="0" fontId="4" fillId="5" borderId="4" xfId="154" applyFont="1" applyFill="1" applyBorder="1" applyAlignment="1" applyProtection="1">
      <alignment vertical="center"/>
      <protection hidden="1"/>
    </xf>
    <xf numFmtId="0" fontId="4" fillId="0" borderId="37" xfId="154" applyFont="1" applyBorder="1" applyAlignment="1" applyProtection="1">
      <alignment vertical="center"/>
      <protection hidden="1"/>
    </xf>
    <xf numFmtId="168" fontId="4" fillId="5" borderId="4" xfId="154" applyNumberFormat="1" applyFont="1" applyFill="1" applyBorder="1" applyAlignment="1" applyProtection="1">
      <alignment vertical="center"/>
      <protection hidden="1"/>
    </xf>
    <xf numFmtId="167" fontId="4" fillId="5" borderId="4" xfId="154" applyNumberFormat="1" applyFont="1" applyFill="1" applyBorder="1" applyAlignment="1" applyProtection="1">
      <alignment vertical="center"/>
      <protection hidden="1"/>
    </xf>
    <xf numFmtId="168" fontId="4" fillId="5" borderId="47" xfId="154" applyNumberFormat="1" applyFont="1" applyFill="1" applyBorder="1" applyAlignment="1" applyProtection="1">
      <alignment vertical="center"/>
      <protection hidden="1"/>
    </xf>
    <xf numFmtId="0" fontId="4" fillId="5" borderId="47" xfId="154" applyFont="1" applyFill="1" applyBorder="1" applyAlignment="1" applyProtection="1">
      <alignment vertical="center"/>
      <protection hidden="1"/>
    </xf>
    <xf numFmtId="0" fontId="6" fillId="0" borderId="36" xfId="154" applyFont="1" applyBorder="1" applyAlignment="1" applyProtection="1">
      <alignment vertical="center"/>
      <protection hidden="1"/>
    </xf>
    <xf numFmtId="0" fontId="4" fillId="4" borderId="4" xfId="154" applyFont="1" applyFill="1" applyBorder="1" applyAlignment="1" applyProtection="1">
      <alignment horizontal="center" vertical="center"/>
      <protection hidden="1"/>
    </xf>
    <xf numFmtId="168" fontId="6" fillId="3" borderId="4" xfId="154" applyNumberFormat="1" applyFont="1" applyFill="1" applyBorder="1" applyAlignment="1" applyProtection="1">
      <alignment horizontal="right" vertical="center"/>
      <protection hidden="1"/>
    </xf>
    <xf numFmtId="4" fontId="6" fillId="3" borderId="4" xfId="154" applyNumberFormat="1" applyFont="1" applyFill="1" applyBorder="1" applyAlignment="1" applyProtection="1">
      <alignment horizontal="right" vertical="center"/>
      <protection hidden="1"/>
    </xf>
    <xf numFmtId="0" fontId="4" fillId="4" borderId="35" xfId="154" applyFont="1" applyFill="1" applyBorder="1" applyAlignment="1" applyProtection="1">
      <alignment vertical="center"/>
      <protection hidden="1"/>
    </xf>
    <xf numFmtId="0" fontId="4" fillId="4" borderId="4" xfId="154" applyFont="1" applyFill="1" applyBorder="1" applyAlignment="1" applyProtection="1">
      <alignment vertical="center"/>
      <protection hidden="1"/>
    </xf>
    <xf numFmtId="0" fontId="4" fillId="4" borderId="4" xfId="154" applyFont="1" applyFill="1" applyBorder="1" applyAlignment="1" applyProtection="1">
      <alignment horizontal="center" vertical="center" wrapText="1"/>
      <protection hidden="1"/>
    </xf>
    <xf numFmtId="0" fontId="19" fillId="0" borderId="0" xfId="154" applyFont="1" applyAlignment="1" applyProtection="1">
      <alignment vertical="center"/>
      <protection hidden="1"/>
    </xf>
    <xf numFmtId="0" fontId="10" fillId="0" borderId="0" xfId="154" applyFont="1" applyAlignment="1" applyProtection="1">
      <alignment vertical="center"/>
      <protection hidden="1"/>
    </xf>
    <xf numFmtId="0" fontId="9" fillId="0" borderId="0" xfId="154" applyFont="1" applyAlignment="1" applyProtection="1">
      <alignment vertical="center"/>
      <protection hidden="1"/>
    </xf>
    <xf numFmtId="0" fontId="39" fillId="10" borderId="50" xfId="0" applyFont="1" applyFill="1" applyBorder="1" applyAlignment="1">
      <alignment horizontal="left" vertical="center" wrapText="1"/>
    </xf>
    <xf numFmtId="0" fontId="26" fillId="0" borderId="69" xfId="0" applyFont="1" applyBorder="1" applyAlignment="1">
      <alignment horizontal="center" vertical="center"/>
    </xf>
    <xf numFmtId="4" fontId="26" fillId="7" borderId="69" xfId="0" applyNumberFormat="1" applyFont="1" applyFill="1" applyBorder="1" applyAlignment="1" applyProtection="1">
      <alignment horizontal="center" vertical="center"/>
      <protection hidden="1"/>
    </xf>
    <xf numFmtId="4" fontId="26" fillId="6" borderId="69" xfId="0" applyNumberFormat="1" applyFont="1" applyFill="1" applyBorder="1" applyAlignment="1" applyProtection="1">
      <alignment horizontal="center" vertical="center"/>
      <protection locked="0" hidden="1"/>
    </xf>
    <xf numFmtId="164" fontId="20" fillId="0" borderId="0" xfId="25" applyNumberFormat="1" applyFont="1" applyFill="1" applyBorder="1" applyAlignment="1" applyProtection="1">
      <alignment horizontal="center" vertical="center"/>
    </xf>
    <xf numFmtId="164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22" fillId="0" borderId="23" xfId="25" applyNumberFormat="1" applyFont="1" applyFill="1" applyBorder="1" applyAlignment="1" applyProtection="1">
      <alignment horizontal="center" vertical="center"/>
      <protection hidden="1"/>
    </xf>
    <xf numFmtId="164" fontId="26" fillId="10" borderId="4" xfId="0" applyNumberFormat="1" applyFont="1" applyFill="1" applyBorder="1" applyAlignment="1">
      <alignment horizontal="center" vertical="center" wrapText="1"/>
    </xf>
    <xf numFmtId="164" fontId="20" fillId="8" borderId="14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8" fillId="0" borderId="38" xfId="154" applyFont="1" applyBorder="1" applyAlignment="1">
      <alignment horizontal="center" vertical="center"/>
    </xf>
    <xf numFmtId="0" fontId="28" fillId="0" borderId="39" xfId="154" applyFont="1" applyBorder="1" applyAlignment="1">
      <alignment horizontal="center" vertical="center"/>
    </xf>
    <xf numFmtId="0" fontId="28" fillId="0" borderId="40" xfId="154" applyFont="1" applyBorder="1" applyAlignment="1">
      <alignment horizontal="center" vertical="center"/>
    </xf>
    <xf numFmtId="0" fontId="30" fillId="8" borderId="38" xfId="154" applyFont="1" applyFill="1" applyBorder="1" applyAlignment="1">
      <alignment horizontal="left" vertical="center" wrapText="1"/>
    </xf>
    <xf numFmtId="0" fontId="30" fillId="8" borderId="39" xfId="154" applyFont="1" applyFill="1" applyBorder="1" applyAlignment="1">
      <alignment horizontal="left" vertical="center" wrapText="1"/>
    </xf>
    <xf numFmtId="0" fontId="30" fillId="8" borderId="40" xfId="154" applyFont="1" applyFill="1" applyBorder="1" applyAlignment="1">
      <alignment horizontal="left" vertical="center" wrapText="1"/>
    </xf>
    <xf numFmtId="0" fontId="30" fillId="8" borderId="55" xfId="154" applyFont="1" applyFill="1" applyBorder="1" applyAlignment="1">
      <alignment horizontal="center" vertical="center"/>
    </xf>
    <xf numFmtId="0" fontId="30" fillId="8" borderId="64" xfId="154" applyFont="1" applyFill="1" applyBorder="1" applyAlignment="1">
      <alignment horizontal="center" vertical="center"/>
    </xf>
    <xf numFmtId="0" fontId="1" fillId="0" borderId="4" xfId="154" applyBorder="1" applyAlignment="1">
      <alignment vertical="center"/>
    </xf>
    <xf numFmtId="0" fontId="1" fillId="0" borderId="63" xfId="154" applyBorder="1" applyAlignment="1">
      <alignment vertical="center"/>
    </xf>
    <xf numFmtId="0" fontId="1" fillId="0" borderId="1" xfId="154" applyBorder="1" applyAlignment="1">
      <alignment vertical="center"/>
    </xf>
    <xf numFmtId="0" fontId="1" fillId="0" borderId="2" xfId="154" applyBorder="1" applyAlignment="1">
      <alignment vertical="center"/>
    </xf>
    <xf numFmtId="0" fontId="1" fillId="0" borderId="33" xfId="154" applyBorder="1" applyAlignment="1">
      <alignment vertical="center"/>
    </xf>
    <xf numFmtId="0" fontId="1" fillId="0" borderId="58" xfId="154" applyBorder="1" applyAlignment="1">
      <alignment vertical="center" wrapText="1"/>
    </xf>
    <xf numFmtId="0" fontId="1" fillId="0" borderId="62" xfId="154" applyBorder="1" applyAlignment="1">
      <alignment vertical="center" wrapText="1"/>
    </xf>
    <xf numFmtId="0" fontId="1" fillId="0" borderId="4" xfId="154" applyBorder="1" applyAlignment="1">
      <alignment vertical="center" wrapText="1"/>
    </xf>
    <xf numFmtId="0" fontId="1" fillId="0" borderId="63" xfId="154" applyBorder="1" applyAlignment="1">
      <alignment vertical="center" wrapText="1"/>
    </xf>
    <xf numFmtId="0" fontId="36" fillId="3" borderId="1" xfId="154" applyFont="1" applyFill="1" applyBorder="1" applyAlignment="1">
      <alignment horizontal="center" vertical="center" wrapText="1"/>
    </xf>
    <xf numFmtId="0" fontId="36" fillId="3" borderId="3" xfId="154" applyFont="1" applyFill="1" applyBorder="1" applyAlignment="1">
      <alignment horizontal="center" vertical="center" wrapText="1"/>
    </xf>
    <xf numFmtId="0" fontId="38" fillId="3" borderId="1" xfId="154" applyFont="1" applyFill="1" applyBorder="1" applyAlignment="1">
      <alignment horizontal="center" vertical="center" wrapText="1"/>
    </xf>
    <xf numFmtId="0" fontId="35" fillId="12" borderId="59" xfId="154" applyFont="1" applyFill="1" applyBorder="1" applyAlignment="1">
      <alignment vertical="center" wrapText="1"/>
    </xf>
    <xf numFmtId="0" fontId="35" fillId="12" borderId="60" xfId="154" applyFont="1" applyFill="1" applyBorder="1" applyAlignment="1">
      <alignment vertical="center" wrapText="1"/>
    </xf>
    <xf numFmtId="0" fontId="35" fillId="0" borderId="59" xfId="154" applyFont="1" applyBorder="1" applyAlignment="1">
      <alignment horizontal="center" vertical="center" wrapText="1"/>
    </xf>
    <xf numFmtId="0" fontId="35" fillId="0" borderId="60" xfId="154" applyFont="1" applyBorder="1" applyAlignment="1">
      <alignment horizontal="center" vertical="center" wrapText="1"/>
    </xf>
    <xf numFmtId="0" fontId="36" fillId="3" borderId="35" xfId="154" applyFont="1" applyFill="1" applyBorder="1" applyAlignment="1">
      <alignment horizontal="center" vertical="center" wrapText="1"/>
    </xf>
    <xf numFmtId="0" fontId="36" fillId="9" borderId="1" xfId="154" applyFont="1" applyFill="1" applyBorder="1" applyAlignment="1">
      <alignment horizontal="center" vertical="center" wrapText="1"/>
    </xf>
    <xf numFmtId="0" fontId="36" fillId="9" borderId="3" xfId="154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154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154" applyNumberFormat="1" applyFont="1" applyFill="1" applyBorder="1" applyAlignment="1" applyProtection="1">
      <alignment horizontal="center" vertical="center"/>
      <protection locked="0" hidden="1"/>
    </xf>
  </cellXfs>
  <cellStyles count="157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3" builtinId="9" hidden="1"/>
    <cellStyle name="Euro" xfId="1" xr:uid="{00000000-0005-0000-0000-000049000000}"/>
    <cellStyle name="fnRegressQ" xfId="2" xr:uid="{00000000-0005-0000-0000-00004A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2" builtinId="8" hidden="1"/>
    <cellStyle name="Link" xfId="156" builtinId="8"/>
    <cellStyle name="Prozent" xfId="3" builtinId="5"/>
    <cellStyle name="Standard" xfId="0" builtinId="0"/>
    <cellStyle name="Standard 2" xfId="151" xr:uid="{00000000-0005-0000-0000-000098000000}"/>
    <cellStyle name="Standard 2 2" xfId="154" xr:uid="{00000000-0005-0000-0000-000099000000}"/>
    <cellStyle name="Standard 3" xfId="155" xr:uid="{00000000-0005-0000-0000-00009A000000}"/>
    <cellStyle name="Standard 7" xfId="4" xr:uid="{00000000-0005-0000-0000-00009B000000}"/>
    <cellStyle name="Währung" xfId="146" builtinId="4"/>
  </cellStyles>
  <dxfs count="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Gebaeudemanagement\Geb&#228;udereinigung%20-%20Hygienematerial%20Schulen\Ausschreibung%202026\Ausschreibung%20Unterhaltsreinigung\3212%20Fotomuseum.xlsx" TargetMode="External"/><Relationship Id="rId1" Type="http://schemas.openxmlformats.org/officeDocument/2006/relationships/externalLinkPath" Target="3212%20Fotomuse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leitung"/>
      <sheetName val="Reinigungsturnus"/>
      <sheetName val="LV öffentliche Einrichtungen"/>
      <sheetName val="LV - Grundreinigung"/>
      <sheetName val="SVS UR"/>
      <sheetName val="SVS GR"/>
      <sheetName val="UHR Sommer und GR"/>
      <sheetName val="UHR Winter"/>
      <sheetName val="Preisblatt"/>
      <sheetName val="SOS#DIGRAS"/>
    </sheetNames>
    <sheetDataSet>
      <sheetData sheetId="0"/>
      <sheetData sheetId="1">
        <row r="5">
          <cell r="A5" t="str">
            <v>1w</v>
          </cell>
          <cell r="B5" t="str">
            <v>1 x wöchentlich</v>
          </cell>
          <cell r="C5">
            <v>52</v>
          </cell>
        </row>
        <row r="6">
          <cell r="A6" t="str">
            <v>2w</v>
          </cell>
          <cell r="B6" t="str">
            <v>2 x wöchentlich</v>
          </cell>
          <cell r="C6">
            <v>104</v>
          </cell>
        </row>
        <row r="7">
          <cell r="A7" t="str">
            <v>2,5w</v>
          </cell>
          <cell r="B7" t="str">
            <v>jeden zweiten Tag Mo - Fr     (5 x in zwei Wochen)</v>
          </cell>
          <cell r="C7">
            <v>130</v>
          </cell>
        </row>
        <row r="8">
          <cell r="A8" t="str">
            <v>3w</v>
          </cell>
          <cell r="B8" t="str">
            <v>3 x wöchentlich</v>
          </cell>
          <cell r="C8">
            <v>156</v>
          </cell>
        </row>
        <row r="9">
          <cell r="A9" t="str">
            <v>4w</v>
          </cell>
          <cell r="B9" t="str">
            <v>4 x wöchentlich</v>
          </cell>
          <cell r="C9">
            <v>200</v>
          </cell>
        </row>
        <row r="10">
          <cell r="A10" t="str">
            <v>5w</v>
          </cell>
          <cell r="B10" t="str">
            <v>5 x wöchentlich Mo - Fr</v>
          </cell>
          <cell r="C10">
            <v>250</v>
          </cell>
        </row>
        <row r="11">
          <cell r="A11" t="str">
            <v>6w</v>
          </cell>
          <cell r="B11" t="str">
            <v xml:space="preserve">6 x wöchentlich Mo - Sa </v>
          </cell>
          <cell r="C11">
            <v>302</v>
          </cell>
        </row>
        <row r="12">
          <cell r="A12" t="str">
            <v>7w</v>
          </cell>
          <cell r="B12" t="str">
            <v>7 x wöchentlich Mo - So</v>
          </cell>
          <cell r="C12">
            <v>365</v>
          </cell>
        </row>
        <row r="13">
          <cell r="A13" t="str">
            <v>1M</v>
          </cell>
          <cell r="B13" t="str">
            <v>1 x monatlich</v>
          </cell>
          <cell r="C13">
            <v>12</v>
          </cell>
        </row>
        <row r="14">
          <cell r="A14" t="str">
            <v>2M</v>
          </cell>
          <cell r="B14" t="str">
            <v>2 x monatlich</v>
          </cell>
          <cell r="C14">
            <v>24</v>
          </cell>
        </row>
        <row r="15">
          <cell r="A15" t="str">
            <v>1J</v>
          </cell>
          <cell r="B15" t="str">
            <v>1 x jährlich</v>
          </cell>
          <cell r="C15">
            <v>1</v>
          </cell>
        </row>
        <row r="16">
          <cell r="A16" t="str">
            <v>2J</v>
          </cell>
          <cell r="B16" t="str">
            <v>2 x jährlich (halbjährlich)</v>
          </cell>
          <cell r="C16">
            <v>2</v>
          </cell>
        </row>
        <row r="17">
          <cell r="A17" t="str">
            <v>3J</v>
          </cell>
          <cell r="B17" t="str">
            <v>3 x jährlich</v>
          </cell>
          <cell r="C17">
            <v>3</v>
          </cell>
        </row>
        <row r="18">
          <cell r="A18" t="str">
            <v>4J</v>
          </cell>
          <cell r="B18" t="str">
            <v>4 x jährlich (vierteljährlich)</v>
          </cell>
          <cell r="C18">
            <v>4</v>
          </cell>
        </row>
        <row r="19">
          <cell r="A19" t="str">
            <v>6J</v>
          </cell>
          <cell r="B19" t="str">
            <v>6 x jährlich</v>
          </cell>
          <cell r="C19">
            <v>6</v>
          </cell>
        </row>
        <row r="20">
          <cell r="A20" t="str">
            <v>B</v>
          </cell>
          <cell r="B20" t="str">
            <v>bei Bedarf</v>
          </cell>
          <cell r="C2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5"/>
      <c r="D3" s="56"/>
      <c r="E3" s="56"/>
      <c r="F3" s="56"/>
      <c r="G3" s="57"/>
    </row>
    <row r="4" spans="1:7" x14ac:dyDescent="0.2">
      <c r="A4" s="14"/>
      <c r="B4" s="3" t="s">
        <v>129</v>
      </c>
      <c r="C4" s="55"/>
      <c r="D4" s="56"/>
      <c r="E4" s="56"/>
      <c r="F4" s="56"/>
      <c r="G4" s="57"/>
    </row>
    <row r="5" spans="1:7" x14ac:dyDescent="0.2">
      <c r="A5" s="14"/>
      <c r="B5" s="3" t="s">
        <v>130</v>
      </c>
      <c r="C5" s="55"/>
      <c r="D5" s="56"/>
      <c r="E5" s="56"/>
      <c r="F5" s="56"/>
      <c r="G5" s="57"/>
    </row>
    <row r="6" spans="1:7" x14ac:dyDescent="0.2">
      <c r="A6" s="14"/>
      <c r="B6" s="4" t="s">
        <v>3</v>
      </c>
      <c r="C6" s="55"/>
      <c r="D6" s="56"/>
      <c r="E6" s="56"/>
      <c r="F6" s="56"/>
      <c r="G6" s="57"/>
    </row>
    <row r="7" spans="1:7" x14ac:dyDescent="0.2">
      <c r="A7" s="14"/>
      <c r="B7" s="4" t="s">
        <v>131</v>
      </c>
      <c r="C7" s="55"/>
      <c r="D7" s="56"/>
      <c r="E7" s="56"/>
      <c r="F7" s="56"/>
      <c r="G7" s="57"/>
    </row>
    <row r="8" spans="1:7" x14ac:dyDescent="0.2">
      <c r="A8" s="15"/>
      <c r="B8" s="16" t="s">
        <v>132</v>
      </c>
      <c r="C8" s="55"/>
      <c r="D8" s="56"/>
      <c r="E8" s="56"/>
      <c r="F8" s="56"/>
      <c r="G8" s="57"/>
    </row>
    <row r="9" spans="1:7" x14ac:dyDescent="0.2">
      <c r="A9" s="15"/>
      <c r="B9" s="16" t="s">
        <v>133</v>
      </c>
      <c r="C9" s="160"/>
      <c r="D9" s="56"/>
      <c r="E9" s="56"/>
      <c r="F9" s="56"/>
      <c r="G9" s="57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69" t="s">
        <v>136</v>
      </c>
      <c r="D13" s="270"/>
      <c r="E13" s="270"/>
      <c r="F13" s="271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194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workbookViewId="0">
      <selection activeCell="A35" sqref="A35:XFD49"/>
    </sheetView>
  </sheetViews>
  <sheetFormatPr baseColWidth="10" defaultColWidth="11.42578125" defaultRowHeight="12.75" x14ac:dyDescent="0.2"/>
  <cols>
    <col min="1" max="1" width="16.28515625" style="75" customWidth="1"/>
    <col min="2" max="2" width="44" style="75" customWidth="1"/>
    <col min="3" max="3" width="15.140625" style="75" customWidth="1"/>
    <col min="4" max="16384" width="11.42578125" style="60"/>
  </cols>
  <sheetData>
    <row r="1" spans="1:5" ht="24.75" customHeight="1" x14ac:dyDescent="0.2">
      <c r="A1" s="58" t="s">
        <v>158</v>
      </c>
      <c r="B1" s="59"/>
      <c r="C1" s="59"/>
    </row>
    <row r="2" spans="1:5" ht="7.5" customHeight="1" thickBot="1" x14ac:dyDescent="0.25">
      <c r="A2" s="58"/>
      <c r="B2" s="59"/>
      <c r="C2" s="59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61"/>
      <c r="B4" s="62"/>
      <c r="C4" s="62"/>
    </row>
    <row r="5" spans="1:5" ht="35.1" customHeight="1" thickTop="1" x14ac:dyDescent="0.2">
      <c r="A5" s="63" t="s">
        <v>14</v>
      </c>
      <c r="B5" s="64" t="s">
        <v>19</v>
      </c>
      <c r="C5" s="65">
        <v>38</v>
      </c>
      <c r="E5" s="66"/>
    </row>
    <row r="6" spans="1:5" ht="35.1" customHeight="1" x14ac:dyDescent="0.2">
      <c r="A6" s="67" t="s">
        <v>10</v>
      </c>
      <c r="B6" s="68" t="s">
        <v>22</v>
      </c>
      <c r="C6" s="86">
        <v>76</v>
      </c>
      <c r="E6" s="66"/>
    </row>
    <row r="7" spans="1:5" ht="35.1" customHeight="1" x14ac:dyDescent="0.2">
      <c r="A7" s="67" t="s">
        <v>12</v>
      </c>
      <c r="B7" s="69" t="s">
        <v>186</v>
      </c>
      <c r="C7" s="86">
        <v>95</v>
      </c>
      <c r="E7" s="66"/>
    </row>
    <row r="8" spans="1:5" ht="35.1" customHeight="1" x14ac:dyDescent="0.2">
      <c r="A8" s="67" t="s">
        <v>11</v>
      </c>
      <c r="B8" s="68" t="s">
        <v>27</v>
      </c>
      <c r="C8" s="86">
        <v>114</v>
      </c>
      <c r="E8" s="66"/>
    </row>
    <row r="9" spans="1:5" ht="35.1" customHeight="1" x14ac:dyDescent="0.2">
      <c r="A9" s="67" t="s">
        <v>30</v>
      </c>
      <c r="B9" s="68" t="s">
        <v>31</v>
      </c>
      <c r="C9" s="86">
        <v>152</v>
      </c>
      <c r="E9" s="66"/>
    </row>
    <row r="10" spans="1:5" ht="35.1" customHeight="1" x14ac:dyDescent="0.2">
      <c r="A10" s="67" t="s">
        <v>13</v>
      </c>
      <c r="B10" s="68" t="s">
        <v>34</v>
      </c>
      <c r="C10" s="86">
        <v>190</v>
      </c>
      <c r="E10" s="66"/>
    </row>
    <row r="11" spans="1:5" ht="35.1" customHeight="1" x14ac:dyDescent="0.2">
      <c r="A11" s="67" t="s">
        <v>16</v>
      </c>
      <c r="B11" s="68" t="s">
        <v>37</v>
      </c>
      <c r="C11" s="86">
        <v>228</v>
      </c>
      <c r="E11" s="66"/>
    </row>
    <row r="12" spans="1:5" ht="35.1" customHeight="1" thickBot="1" x14ac:dyDescent="0.25">
      <c r="A12" s="67" t="s">
        <v>15</v>
      </c>
      <c r="B12" s="68" t="s">
        <v>40</v>
      </c>
      <c r="C12" s="86">
        <v>266</v>
      </c>
      <c r="E12" s="66"/>
    </row>
    <row r="13" spans="1:5" ht="35.1" customHeight="1" thickTop="1" x14ac:dyDescent="0.2">
      <c r="A13" s="63" t="s">
        <v>20</v>
      </c>
      <c r="B13" s="64" t="s">
        <v>21</v>
      </c>
      <c r="C13" s="65">
        <v>9</v>
      </c>
      <c r="E13" s="66"/>
    </row>
    <row r="14" spans="1:5" ht="35.1" customHeight="1" x14ac:dyDescent="0.2">
      <c r="A14" s="67" t="s">
        <v>23</v>
      </c>
      <c r="B14" s="68" t="s">
        <v>24</v>
      </c>
      <c r="C14" s="86">
        <v>18</v>
      </c>
      <c r="E14" s="66"/>
    </row>
    <row r="15" spans="1:5" ht="35.1" customHeight="1" x14ac:dyDescent="0.2">
      <c r="A15" s="67" t="s">
        <v>25</v>
      </c>
      <c r="B15" s="68" t="s">
        <v>26</v>
      </c>
      <c r="C15" s="86">
        <v>1</v>
      </c>
      <c r="E15" s="66"/>
    </row>
    <row r="16" spans="1:5" ht="35.1" customHeight="1" x14ac:dyDescent="0.2">
      <c r="A16" s="67" t="s">
        <v>28</v>
      </c>
      <c r="B16" s="68" t="s">
        <v>29</v>
      </c>
      <c r="C16" s="86">
        <v>2</v>
      </c>
      <c r="E16" s="66"/>
    </row>
    <row r="17" spans="1:5" ht="35.1" customHeight="1" x14ac:dyDescent="0.2">
      <c r="A17" s="67" t="s">
        <v>32</v>
      </c>
      <c r="B17" s="68" t="s">
        <v>33</v>
      </c>
      <c r="C17" s="86">
        <v>3</v>
      </c>
      <c r="E17" s="66"/>
    </row>
    <row r="18" spans="1:5" ht="35.1" customHeight="1" x14ac:dyDescent="0.2">
      <c r="A18" s="67" t="s">
        <v>35</v>
      </c>
      <c r="B18" s="68" t="s">
        <v>36</v>
      </c>
      <c r="C18" s="86">
        <v>4</v>
      </c>
      <c r="E18" s="66"/>
    </row>
    <row r="19" spans="1:5" ht="35.1" customHeight="1" x14ac:dyDescent="0.2">
      <c r="A19" s="67" t="s">
        <v>38</v>
      </c>
      <c r="B19" s="68" t="s">
        <v>39</v>
      </c>
      <c r="C19" s="86">
        <v>6</v>
      </c>
      <c r="E19" s="66"/>
    </row>
    <row r="20" spans="1:5" ht="35.1" customHeight="1" thickBot="1" x14ac:dyDescent="0.25">
      <c r="A20" s="70" t="s">
        <v>41</v>
      </c>
      <c r="B20" s="71" t="s">
        <v>42</v>
      </c>
      <c r="C20" s="87"/>
      <c r="E20" s="66"/>
    </row>
    <row r="21" spans="1:5" ht="15" customHeight="1" thickTop="1" x14ac:dyDescent="0.2">
      <c r="A21" s="72"/>
      <c r="B21" s="73"/>
      <c r="C21" s="73"/>
    </row>
    <row r="22" spans="1:5" x14ac:dyDescent="0.2">
      <c r="A22" s="74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A893-226D-49A7-AC31-FF31C9ABA45B}">
  <sheetPr>
    <pageSetUpPr fitToPage="1"/>
  </sheetPr>
  <dimension ref="A1:Q63"/>
  <sheetViews>
    <sheetView showGridLines="0" zoomScale="85" zoomScaleNormal="85" zoomScalePageLayoutView="125" workbookViewId="0">
      <selection activeCell="J16" sqref="J16"/>
    </sheetView>
  </sheetViews>
  <sheetFormatPr baseColWidth="10" defaultColWidth="10.85546875" defaultRowHeight="14.25" x14ac:dyDescent="0.2"/>
  <cols>
    <col min="1" max="1" width="31.5703125" style="134" customWidth="1"/>
    <col min="2" max="13" width="10" style="134" customWidth="1"/>
    <col min="14" max="16384" width="10.85546875" style="134"/>
  </cols>
  <sheetData>
    <row r="1" spans="1:15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5" ht="15" x14ac:dyDescent="0.2">
      <c r="A2" s="135" t="s">
        <v>221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5" x14ac:dyDescent="0.2">
      <c r="A3" s="133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5" ht="15" thickBot="1" x14ac:dyDescent="0.25">
      <c r="A4" s="133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5" ht="33" customHeight="1" thickBot="1" x14ac:dyDescent="0.25">
      <c r="B5" s="272" t="s">
        <v>222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4"/>
    </row>
    <row r="6" spans="1:15" ht="54" customHeight="1" thickBot="1" x14ac:dyDescent="0.25">
      <c r="A6" s="137" t="s">
        <v>223</v>
      </c>
      <c r="B6" s="138" t="s">
        <v>224</v>
      </c>
      <c r="C6" s="138" t="s">
        <v>41</v>
      </c>
      <c r="D6" s="138" t="s">
        <v>225</v>
      </c>
      <c r="E6" s="138" t="s">
        <v>226</v>
      </c>
      <c r="F6" s="138" t="s">
        <v>227</v>
      </c>
      <c r="G6" s="138" t="s">
        <v>228</v>
      </c>
      <c r="H6" s="138" t="s">
        <v>229</v>
      </c>
      <c r="I6" s="138" t="s">
        <v>230</v>
      </c>
      <c r="J6" s="138" t="s">
        <v>231</v>
      </c>
      <c r="K6" s="138" t="s">
        <v>232</v>
      </c>
      <c r="L6" s="138" t="s">
        <v>233</v>
      </c>
      <c r="M6" s="138" t="s">
        <v>234</v>
      </c>
      <c r="N6" s="138" t="s">
        <v>235</v>
      </c>
      <c r="O6" s="139" t="s">
        <v>236</v>
      </c>
    </row>
    <row r="7" spans="1:15" ht="129" customHeight="1" thickBot="1" x14ac:dyDescent="0.25">
      <c r="A7" s="137"/>
      <c r="B7" s="140" t="s">
        <v>237</v>
      </c>
      <c r="C7" s="140" t="s">
        <v>238</v>
      </c>
      <c r="D7" s="140" t="s">
        <v>239</v>
      </c>
      <c r="E7" s="140" t="s">
        <v>240</v>
      </c>
      <c r="F7" s="140" t="s">
        <v>241</v>
      </c>
      <c r="G7" s="140" t="s">
        <v>242</v>
      </c>
      <c r="H7" s="140" t="s">
        <v>243</v>
      </c>
      <c r="I7" s="140" t="s">
        <v>244</v>
      </c>
      <c r="J7" s="140" t="s">
        <v>245</v>
      </c>
      <c r="K7" s="140" t="s">
        <v>410</v>
      </c>
      <c r="L7" s="140" t="s">
        <v>409</v>
      </c>
      <c r="M7" s="140" t="s">
        <v>246</v>
      </c>
      <c r="N7" s="140" t="s">
        <v>247</v>
      </c>
      <c r="O7" s="141" t="s">
        <v>196</v>
      </c>
    </row>
    <row r="8" spans="1:15" ht="33" customHeight="1" thickBot="1" x14ac:dyDescent="0.25">
      <c r="A8" s="142" t="s">
        <v>248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</row>
    <row r="9" spans="1:15" ht="72.95" customHeight="1" x14ac:dyDescent="0.2">
      <c r="A9" s="234" t="s">
        <v>249</v>
      </c>
      <c r="B9" s="143" t="s">
        <v>250</v>
      </c>
      <c r="C9" s="144" t="s">
        <v>250</v>
      </c>
      <c r="D9" s="144" t="s">
        <v>250</v>
      </c>
      <c r="E9" s="144" t="s">
        <v>250</v>
      </c>
      <c r="F9" s="144" t="s">
        <v>250</v>
      </c>
      <c r="G9" s="144" t="s">
        <v>250</v>
      </c>
      <c r="H9" s="144" t="s">
        <v>250</v>
      </c>
      <c r="I9" s="144" t="s">
        <v>250</v>
      </c>
      <c r="J9" s="144" t="s">
        <v>250</v>
      </c>
      <c r="K9" s="144" t="s">
        <v>250</v>
      </c>
      <c r="L9" s="144" t="s">
        <v>250</v>
      </c>
      <c r="M9" s="144" t="s">
        <v>250</v>
      </c>
      <c r="N9" s="144" t="s">
        <v>250</v>
      </c>
      <c r="O9" s="230" t="s">
        <v>250</v>
      </c>
    </row>
    <row r="10" spans="1:15" ht="72.95" customHeight="1" x14ac:dyDescent="0.2">
      <c r="A10" s="147" t="s">
        <v>251</v>
      </c>
      <c r="B10" s="145" t="s">
        <v>250</v>
      </c>
      <c r="C10" s="146" t="s">
        <v>250</v>
      </c>
      <c r="D10" s="146" t="s">
        <v>250</v>
      </c>
      <c r="E10" s="146" t="s">
        <v>250</v>
      </c>
      <c r="F10" s="146" t="s">
        <v>250</v>
      </c>
      <c r="G10" s="146" t="s">
        <v>250</v>
      </c>
      <c r="H10" s="146" t="s">
        <v>250</v>
      </c>
      <c r="I10" s="146" t="s">
        <v>250</v>
      </c>
      <c r="J10" s="146" t="s">
        <v>250</v>
      </c>
      <c r="K10" s="146" t="s">
        <v>250</v>
      </c>
      <c r="L10" s="146" t="s">
        <v>250</v>
      </c>
      <c r="M10" s="146" t="s">
        <v>250</v>
      </c>
      <c r="N10" s="146" t="s">
        <v>250</v>
      </c>
      <c r="O10" s="227" t="s">
        <v>250</v>
      </c>
    </row>
    <row r="11" spans="1:15" ht="72.95" customHeight="1" x14ac:dyDescent="0.2">
      <c r="A11" s="147" t="s">
        <v>252</v>
      </c>
      <c r="B11" s="145" t="s">
        <v>20</v>
      </c>
      <c r="C11" s="146" t="s">
        <v>20</v>
      </c>
      <c r="D11" s="146" t="s">
        <v>14</v>
      </c>
      <c r="E11" s="146" t="s">
        <v>20</v>
      </c>
      <c r="F11" s="146" t="s">
        <v>20</v>
      </c>
      <c r="G11" s="146" t="s">
        <v>20</v>
      </c>
      <c r="H11" s="146" t="s">
        <v>20</v>
      </c>
      <c r="I11" s="146" t="s">
        <v>253</v>
      </c>
      <c r="J11" s="146" t="s">
        <v>253</v>
      </c>
      <c r="K11" s="146" t="s">
        <v>20</v>
      </c>
      <c r="L11" s="146" t="s">
        <v>20</v>
      </c>
      <c r="M11" s="146" t="s">
        <v>20</v>
      </c>
      <c r="N11" s="146" t="s">
        <v>20</v>
      </c>
      <c r="O11" s="227" t="s">
        <v>20</v>
      </c>
    </row>
    <row r="12" spans="1:15" ht="72.95" customHeight="1" x14ac:dyDescent="0.2">
      <c r="A12" s="147" t="s">
        <v>408</v>
      </c>
      <c r="B12" s="145" t="s">
        <v>10</v>
      </c>
      <c r="C12" s="146" t="s">
        <v>10</v>
      </c>
      <c r="D12" s="146" t="s">
        <v>254</v>
      </c>
      <c r="E12" s="146" t="s">
        <v>254</v>
      </c>
      <c r="F12" s="146" t="s">
        <v>254</v>
      </c>
      <c r="G12" s="146" t="s">
        <v>14</v>
      </c>
      <c r="H12" s="146" t="s">
        <v>14</v>
      </c>
      <c r="I12" s="146" t="s">
        <v>254</v>
      </c>
      <c r="J12" s="146" t="s">
        <v>254</v>
      </c>
      <c r="K12" s="146" t="s">
        <v>14</v>
      </c>
      <c r="L12" s="146"/>
      <c r="M12" s="146" t="s">
        <v>20</v>
      </c>
      <c r="N12" s="146"/>
      <c r="O12" s="227"/>
    </row>
    <row r="13" spans="1:15" ht="72.95" customHeight="1" x14ac:dyDescent="0.2">
      <c r="A13" s="147" t="s">
        <v>407</v>
      </c>
      <c r="B13" s="145"/>
      <c r="C13" s="146"/>
      <c r="D13" s="146"/>
      <c r="E13" s="146"/>
      <c r="F13" s="146"/>
      <c r="G13" s="146"/>
      <c r="H13" s="146"/>
      <c r="I13" s="146"/>
      <c r="J13" s="146"/>
      <c r="K13" s="146" t="s">
        <v>14</v>
      </c>
      <c r="L13" s="146"/>
      <c r="M13" s="146"/>
      <c r="N13" s="146"/>
      <c r="O13" s="227"/>
    </row>
    <row r="14" spans="1:15" ht="72.95" customHeight="1" x14ac:dyDescent="0.2">
      <c r="A14" s="147" t="s">
        <v>255</v>
      </c>
      <c r="B14" s="145" t="s">
        <v>10</v>
      </c>
      <c r="C14" s="146" t="s">
        <v>10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227"/>
    </row>
    <row r="15" spans="1:15" ht="72.95" customHeight="1" x14ac:dyDescent="0.2">
      <c r="A15" s="147" t="s">
        <v>256</v>
      </c>
      <c r="B15" s="145" t="s">
        <v>14</v>
      </c>
      <c r="C15" s="146" t="s">
        <v>14</v>
      </c>
      <c r="D15" s="146" t="s">
        <v>14</v>
      </c>
      <c r="E15" s="146" t="s">
        <v>14</v>
      </c>
      <c r="F15" s="146" t="s">
        <v>14</v>
      </c>
      <c r="G15" s="146" t="s">
        <v>14</v>
      </c>
      <c r="H15" s="146" t="s">
        <v>14</v>
      </c>
      <c r="I15" s="146" t="s">
        <v>14</v>
      </c>
      <c r="J15" s="146" t="s">
        <v>14</v>
      </c>
      <c r="K15" s="146" t="s">
        <v>14</v>
      </c>
      <c r="L15" s="146" t="s">
        <v>14</v>
      </c>
      <c r="M15" s="146" t="s">
        <v>14</v>
      </c>
      <c r="N15" s="146" t="s">
        <v>14</v>
      </c>
      <c r="O15" s="227" t="s">
        <v>14</v>
      </c>
    </row>
    <row r="16" spans="1:15" ht="72.95" customHeight="1" x14ac:dyDescent="0.2">
      <c r="A16" s="147" t="s">
        <v>257</v>
      </c>
      <c r="B16" s="145" t="s">
        <v>28</v>
      </c>
      <c r="C16" s="146" t="s">
        <v>28</v>
      </c>
      <c r="D16" s="146" t="s">
        <v>28</v>
      </c>
      <c r="E16" s="146" t="s">
        <v>28</v>
      </c>
      <c r="F16" s="146" t="s">
        <v>28</v>
      </c>
      <c r="G16" s="146" t="s">
        <v>28</v>
      </c>
      <c r="H16" s="146" t="s">
        <v>28</v>
      </c>
      <c r="I16" s="146" t="s">
        <v>28</v>
      </c>
      <c r="J16" s="146" t="s">
        <v>28</v>
      </c>
      <c r="K16" s="146" t="s">
        <v>28</v>
      </c>
      <c r="L16" s="146" t="s">
        <v>28</v>
      </c>
      <c r="M16" s="146" t="s">
        <v>28</v>
      </c>
      <c r="N16" s="146" t="s">
        <v>28</v>
      </c>
      <c r="O16" s="227" t="s">
        <v>28</v>
      </c>
    </row>
    <row r="17" spans="1:15" ht="72.95" customHeight="1" x14ac:dyDescent="0.2">
      <c r="A17" s="147" t="s">
        <v>258</v>
      </c>
      <c r="B17" s="145" t="s">
        <v>25</v>
      </c>
      <c r="C17" s="146" t="s">
        <v>25</v>
      </c>
      <c r="D17" s="146" t="s">
        <v>25</v>
      </c>
      <c r="E17" s="146" t="s">
        <v>25</v>
      </c>
      <c r="F17" s="146" t="s">
        <v>25</v>
      </c>
      <c r="G17" s="146" t="s">
        <v>25</v>
      </c>
      <c r="H17" s="146" t="s">
        <v>25</v>
      </c>
      <c r="I17" s="146" t="s">
        <v>25</v>
      </c>
      <c r="J17" s="146" t="s">
        <v>25</v>
      </c>
      <c r="K17" s="146" t="s">
        <v>25</v>
      </c>
      <c r="L17" s="146" t="s">
        <v>25</v>
      </c>
      <c r="M17" s="146" t="s">
        <v>25</v>
      </c>
      <c r="N17" s="146" t="s">
        <v>25</v>
      </c>
      <c r="O17" s="227" t="s">
        <v>25</v>
      </c>
    </row>
    <row r="18" spans="1:15" ht="72.95" customHeight="1" x14ac:dyDescent="0.2">
      <c r="A18" s="147" t="s">
        <v>259</v>
      </c>
      <c r="B18" s="145"/>
      <c r="C18" s="146"/>
      <c r="D18" s="146"/>
      <c r="E18" s="146" t="s">
        <v>11</v>
      </c>
      <c r="F18" s="146" t="s">
        <v>11</v>
      </c>
      <c r="G18" s="146"/>
      <c r="H18" s="146"/>
      <c r="I18" s="146"/>
      <c r="J18" s="146"/>
      <c r="K18" s="146"/>
      <c r="L18" s="146"/>
      <c r="M18" s="146"/>
      <c r="N18" s="146"/>
      <c r="O18" s="227"/>
    </row>
    <row r="19" spans="1:15" ht="72.95" customHeight="1" x14ac:dyDescent="0.2">
      <c r="A19" s="147" t="s">
        <v>260</v>
      </c>
      <c r="B19" s="145" t="s">
        <v>25</v>
      </c>
      <c r="C19" s="146" t="s">
        <v>25</v>
      </c>
      <c r="D19" s="146" t="s">
        <v>254</v>
      </c>
      <c r="E19" s="146" t="s">
        <v>25</v>
      </c>
      <c r="F19" s="146" t="s">
        <v>25</v>
      </c>
      <c r="G19" s="146" t="s">
        <v>25</v>
      </c>
      <c r="H19" s="146" t="s">
        <v>25</v>
      </c>
      <c r="I19" s="146" t="s">
        <v>25</v>
      </c>
      <c r="J19" s="146" t="s">
        <v>25</v>
      </c>
      <c r="K19" s="146" t="s">
        <v>25</v>
      </c>
      <c r="L19" s="146"/>
      <c r="M19" s="146"/>
      <c r="N19" s="146" t="s">
        <v>25</v>
      </c>
      <c r="O19" s="227"/>
    </row>
    <row r="20" spans="1:15" ht="72.95" customHeight="1" x14ac:dyDescent="0.2">
      <c r="A20" s="147" t="s">
        <v>261</v>
      </c>
      <c r="B20" s="145" t="s">
        <v>32</v>
      </c>
      <c r="C20" s="146" t="s">
        <v>32</v>
      </c>
      <c r="D20" s="146" t="s">
        <v>254</v>
      </c>
      <c r="E20" s="146" t="s">
        <v>32</v>
      </c>
      <c r="F20" s="146" t="s">
        <v>32</v>
      </c>
      <c r="G20" s="146" t="s">
        <v>32</v>
      </c>
      <c r="H20" s="146" t="s">
        <v>32</v>
      </c>
      <c r="I20" s="146" t="s">
        <v>32</v>
      </c>
      <c r="J20" s="146" t="s">
        <v>32</v>
      </c>
      <c r="K20" s="146" t="s">
        <v>32</v>
      </c>
      <c r="L20" s="146" t="s">
        <v>254</v>
      </c>
      <c r="M20" s="146" t="s">
        <v>32</v>
      </c>
      <c r="N20" s="146"/>
      <c r="O20" s="227"/>
    </row>
    <row r="21" spans="1:15" ht="72.95" customHeight="1" x14ac:dyDescent="0.2">
      <c r="A21" s="147" t="s">
        <v>262</v>
      </c>
      <c r="B21" s="145" t="s">
        <v>25</v>
      </c>
      <c r="C21" s="146" t="s">
        <v>25</v>
      </c>
      <c r="D21" s="146"/>
      <c r="E21" s="146" t="s">
        <v>25</v>
      </c>
      <c r="F21" s="146" t="s">
        <v>25</v>
      </c>
      <c r="G21" s="146" t="s">
        <v>25</v>
      </c>
      <c r="H21" s="146" t="s">
        <v>25</v>
      </c>
      <c r="I21" s="146" t="s">
        <v>25</v>
      </c>
      <c r="J21" s="146" t="s">
        <v>25</v>
      </c>
      <c r="K21" s="146" t="s">
        <v>25</v>
      </c>
      <c r="L21" s="146"/>
      <c r="M21" s="146" t="s">
        <v>25</v>
      </c>
      <c r="N21" s="146"/>
      <c r="O21" s="227"/>
    </row>
    <row r="22" spans="1:15" ht="72.95" customHeight="1" x14ac:dyDescent="0.2">
      <c r="A22" s="147" t="s">
        <v>263</v>
      </c>
      <c r="B22" s="145" t="s">
        <v>20</v>
      </c>
      <c r="C22" s="146" t="s">
        <v>20</v>
      </c>
      <c r="D22" s="146" t="s">
        <v>20</v>
      </c>
      <c r="E22" s="146" t="s">
        <v>20</v>
      </c>
      <c r="F22" s="146" t="s">
        <v>20</v>
      </c>
      <c r="G22" s="146" t="s">
        <v>20</v>
      </c>
      <c r="H22" s="146" t="s">
        <v>20</v>
      </c>
      <c r="I22" s="146" t="s">
        <v>20</v>
      </c>
      <c r="J22" s="146" t="s">
        <v>20</v>
      </c>
      <c r="K22" s="146" t="s">
        <v>20</v>
      </c>
      <c r="L22" s="146" t="s">
        <v>20</v>
      </c>
      <c r="M22" s="146" t="s">
        <v>20</v>
      </c>
      <c r="N22" s="146"/>
      <c r="O22" s="227"/>
    </row>
    <row r="23" spans="1:15" ht="72.95" customHeight="1" x14ac:dyDescent="0.2">
      <c r="A23" s="147" t="s">
        <v>264</v>
      </c>
      <c r="B23" s="145"/>
      <c r="C23" s="146"/>
      <c r="D23" s="146"/>
      <c r="E23" s="146" t="s">
        <v>250</v>
      </c>
      <c r="F23" s="146" t="s">
        <v>250</v>
      </c>
      <c r="G23" s="146"/>
      <c r="H23" s="146"/>
      <c r="I23" s="146"/>
      <c r="J23" s="146" t="s">
        <v>250</v>
      </c>
      <c r="K23" s="146"/>
      <c r="L23" s="146"/>
      <c r="M23" s="146"/>
      <c r="N23" s="146"/>
      <c r="O23" s="227" t="s">
        <v>250</v>
      </c>
    </row>
    <row r="24" spans="1:15" ht="72.95" customHeight="1" x14ac:dyDescent="0.2">
      <c r="A24" s="147" t="s">
        <v>265</v>
      </c>
      <c r="B24" s="145" t="s">
        <v>41</v>
      </c>
      <c r="C24" s="146" t="s">
        <v>41</v>
      </c>
      <c r="D24" s="146" t="s">
        <v>41</v>
      </c>
      <c r="E24" s="146" t="s">
        <v>41</v>
      </c>
      <c r="F24" s="146" t="s">
        <v>41</v>
      </c>
      <c r="G24" s="146" t="s">
        <v>41</v>
      </c>
      <c r="H24" s="146" t="s">
        <v>41</v>
      </c>
      <c r="I24" s="146" t="s">
        <v>41</v>
      </c>
      <c r="J24" s="146" t="s">
        <v>41</v>
      </c>
      <c r="K24" s="146" t="s">
        <v>41</v>
      </c>
      <c r="L24" s="146" t="s">
        <v>41</v>
      </c>
      <c r="M24" s="146" t="s">
        <v>41</v>
      </c>
      <c r="N24" s="146" t="s">
        <v>41</v>
      </c>
      <c r="O24" s="227" t="s">
        <v>41</v>
      </c>
    </row>
    <row r="25" spans="1:15" ht="72.95" customHeight="1" x14ac:dyDescent="0.2">
      <c r="A25" s="147" t="s">
        <v>266</v>
      </c>
      <c r="B25" s="145" t="s">
        <v>25</v>
      </c>
      <c r="C25" s="146" t="s">
        <v>25</v>
      </c>
      <c r="D25" s="146" t="s">
        <v>25</v>
      </c>
      <c r="E25" s="146" t="s">
        <v>25</v>
      </c>
      <c r="F25" s="146" t="s">
        <v>25</v>
      </c>
      <c r="G25" s="146" t="s">
        <v>25</v>
      </c>
      <c r="H25" s="146" t="s">
        <v>25</v>
      </c>
      <c r="I25" s="146" t="s">
        <v>25</v>
      </c>
      <c r="J25" s="146" t="s">
        <v>25</v>
      </c>
      <c r="K25" s="146" t="s">
        <v>25</v>
      </c>
      <c r="L25" s="146" t="s">
        <v>25</v>
      </c>
      <c r="M25" s="146" t="s">
        <v>25</v>
      </c>
      <c r="N25" s="146" t="s">
        <v>25</v>
      </c>
      <c r="O25" s="227" t="s">
        <v>25</v>
      </c>
    </row>
    <row r="26" spans="1:15" ht="95.1" customHeight="1" x14ac:dyDescent="0.2">
      <c r="A26" s="147" t="s">
        <v>268</v>
      </c>
      <c r="B26" s="145" t="s">
        <v>12</v>
      </c>
      <c r="C26" s="146" t="s">
        <v>12</v>
      </c>
      <c r="D26" s="146" t="s">
        <v>13</v>
      </c>
      <c r="E26" s="146" t="s">
        <v>254</v>
      </c>
      <c r="F26" s="146" t="s">
        <v>254</v>
      </c>
      <c r="G26" s="146" t="s">
        <v>254</v>
      </c>
      <c r="H26" s="146" t="s">
        <v>254</v>
      </c>
      <c r="I26" s="146" t="s">
        <v>254</v>
      </c>
      <c r="J26" s="146" t="s">
        <v>254</v>
      </c>
      <c r="K26" s="146" t="s">
        <v>254</v>
      </c>
      <c r="L26" s="146" t="s">
        <v>254</v>
      </c>
      <c r="M26" s="146"/>
      <c r="N26" s="146"/>
      <c r="O26" s="227"/>
    </row>
    <row r="27" spans="1:15" ht="72.95" customHeight="1" x14ac:dyDescent="0.2">
      <c r="A27" s="147" t="s">
        <v>269</v>
      </c>
      <c r="B27" s="145" t="s">
        <v>12</v>
      </c>
      <c r="C27" s="146" t="s">
        <v>12</v>
      </c>
      <c r="D27" s="146" t="s">
        <v>13</v>
      </c>
      <c r="E27" s="146" t="s">
        <v>254</v>
      </c>
      <c r="F27" s="146" t="s">
        <v>254</v>
      </c>
      <c r="G27" s="146" t="s">
        <v>14</v>
      </c>
      <c r="H27" s="146" t="s">
        <v>254</v>
      </c>
      <c r="I27" s="146" t="s">
        <v>254</v>
      </c>
      <c r="J27" s="146" t="s">
        <v>254</v>
      </c>
      <c r="K27" s="146" t="s">
        <v>254</v>
      </c>
      <c r="L27" s="146" t="s">
        <v>254</v>
      </c>
      <c r="M27" s="146"/>
      <c r="N27" s="146"/>
      <c r="O27" s="227"/>
    </row>
    <row r="28" spans="1:15" ht="72.95" customHeight="1" x14ac:dyDescent="0.2">
      <c r="A28" s="147" t="s">
        <v>270</v>
      </c>
      <c r="B28" s="145" t="s">
        <v>41</v>
      </c>
      <c r="C28" s="146" t="s">
        <v>41</v>
      </c>
      <c r="D28" s="146" t="s">
        <v>41</v>
      </c>
      <c r="E28" s="146"/>
      <c r="F28" s="146"/>
      <c r="G28" s="146" t="s">
        <v>41</v>
      </c>
      <c r="H28" s="146"/>
      <c r="I28" s="146"/>
      <c r="J28" s="146"/>
      <c r="K28" s="146"/>
      <c r="L28" s="146"/>
      <c r="M28" s="146"/>
      <c r="N28" s="146"/>
      <c r="O28" s="227"/>
    </row>
    <row r="29" spans="1:15" ht="72.95" customHeight="1" x14ac:dyDescent="0.2">
      <c r="A29" s="147" t="s">
        <v>271</v>
      </c>
      <c r="B29" s="145" t="s">
        <v>12</v>
      </c>
      <c r="C29" s="146" t="s">
        <v>12</v>
      </c>
      <c r="D29" s="146" t="s">
        <v>13</v>
      </c>
      <c r="E29" s="146"/>
      <c r="F29" s="146"/>
      <c r="G29" s="146" t="s">
        <v>14</v>
      </c>
      <c r="H29" s="146"/>
      <c r="I29" s="146"/>
      <c r="J29" s="146"/>
      <c r="K29" s="146"/>
      <c r="L29" s="146"/>
      <c r="M29" s="146"/>
      <c r="N29" s="146"/>
      <c r="O29" s="227"/>
    </row>
    <row r="30" spans="1:15" ht="72.95" customHeight="1" x14ac:dyDescent="0.2">
      <c r="A30" s="147" t="s">
        <v>272</v>
      </c>
      <c r="B30" s="145"/>
      <c r="C30" s="146"/>
      <c r="D30" s="146" t="s">
        <v>13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227"/>
    </row>
    <row r="31" spans="1:15" ht="72.95" customHeight="1" x14ac:dyDescent="0.2">
      <c r="A31" s="147" t="s">
        <v>273</v>
      </c>
      <c r="B31" s="145"/>
      <c r="C31" s="146"/>
      <c r="D31" s="146" t="s">
        <v>13</v>
      </c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227"/>
    </row>
    <row r="32" spans="1:15" ht="72.95" customHeight="1" x14ac:dyDescent="0.2">
      <c r="A32" s="228" t="s">
        <v>274</v>
      </c>
      <c r="B32" s="145"/>
      <c r="C32" s="146"/>
      <c r="D32" s="146" t="s">
        <v>13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227"/>
    </row>
    <row r="33" spans="1:17" ht="72.95" customHeight="1" x14ac:dyDescent="0.2">
      <c r="A33" s="147" t="s">
        <v>275</v>
      </c>
      <c r="B33" s="145"/>
      <c r="C33" s="146"/>
      <c r="D33" s="146" t="s">
        <v>20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227"/>
    </row>
    <row r="34" spans="1:17" ht="72.95" customHeight="1" thickBot="1" x14ac:dyDescent="0.25">
      <c r="A34" s="233" t="s">
        <v>276</v>
      </c>
      <c r="B34" s="225"/>
      <c r="C34" s="224"/>
      <c r="D34" s="224" t="s">
        <v>20</v>
      </c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3"/>
    </row>
    <row r="35" spans="1:17" ht="36" customHeight="1" thickBot="1" x14ac:dyDescent="0.25">
      <c r="A35" s="148" t="s">
        <v>277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</row>
    <row r="36" spans="1:17" ht="202.5" customHeight="1" x14ac:dyDescent="0.2">
      <c r="A36" s="231" t="s">
        <v>406</v>
      </c>
      <c r="B36" s="143" t="s">
        <v>250</v>
      </c>
      <c r="C36" s="144" t="s">
        <v>250</v>
      </c>
      <c r="D36" s="144" t="s">
        <v>250</v>
      </c>
      <c r="E36" s="144" t="s">
        <v>250</v>
      </c>
      <c r="F36" s="144" t="s">
        <v>250</v>
      </c>
      <c r="G36" s="144" t="s">
        <v>250</v>
      </c>
      <c r="H36" s="144" t="s">
        <v>250</v>
      </c>
      <c r="I36" s="144" t="s">
        <v>250</v>
      </c>
      <c r="J36" s="144" t="s">
        <v>250</v>
      </c>
      <c r="K36" s="144" t="s">
        <v>250</v>
      </c>
      <c r="L36" s="144" t="s">
        <v>250</v>
      </c>
      <c r="M36" s="144" t="s">
        <v>250</v>
      </c>
      <c r="N36" s="144" t="s">
        <v>250</v>
      </c>
      <c r="O36" s="230" t="s">
        <v>250</v>
      </c>
    </row>
    <row r="37" spans="1:17" ht="72.95" customHeight="1" x14ac:dyDescent="0.2">
      <c r="A37" s="229" t="s">
        <v>380</v>
      </c>
      <c r="B37" s="145" t="s">
        <v>250</v>
      </c>
      <c r="C37" s="146" t="s">
        <v>250</v>
      </c>
      <c r="D37" s="146" t="s">
        <v>250</v>
      </c>
      <c r="E37" s="146" t="s">
        <v>250</v>
      </c>
      <c r="F37" s="146" t="s">
        <v>250</v>
      </c>
      <c r="G37" s="146" t="s">
        <v>250</v>
      </c>
      <c r="H37" s="146" t="s">
        <v>250</v>
      </c>
      <c r="I37" s="146" t="s">
        <v>250</v>
      </c>
      <c r="J37" s="146" t="s">
        <v>250</v>
      </c>
      <c r="K37" s="146" t="s">
        <v>250</v>
      </c>
      <c r="L37" s="146" t="s">
        <v>250</v>
      </c>
      <c r="M37" s="146" t="s">
        <v>250</v>
      </c>
      <c r="N37" s="146" t="s">
        <v>250</v>
      </c>
      <c r="O37" s="227" t="s">
        <v>250</v>
      </c>
    </row>
    <row r="38" spans="1:17" ht="72.95" customHeight="1" x14ac:dyDescent="0.2">
      <c r="A38" s="229" t="s">
        <v>278</v>
      </c>
      <c r="B38" s="145" t="s">
        <v>250</v>
      </c>
      <c r="C38" s="146" t="s">
        <v>250</v>
      </c>
      <c r="D38" s="146" t="s">
        <v>250</v>
      </c>
      <c r="E38" s="146" t="s">
        <v>250</v>
      </c>
      <c r="F38" s="146" t="s">
        <v>250</v>
      </c>
      <c r="G38" s="146" t="s">
        <v>250</v>
      </c>
      <c r="H38" s="146" t="s">
        <v>250</v>
      </c>
      <c r="I38" s="146" t="s">
        <v>250</v>
      </c>
      <c r="J38" s="146" t="s">
        <v>250</v>
      </c>
      <c r="K38" s="146" t="s">
        <v>250</v>
      </c>
      <c r="L38" s="146" t="s">
        <v>250</v>
      </c>
      <c r="M38" s="146" t="s">
        <v>250</v>
      </c>
      <c r="N38" s="146" t="s">
        <v>250</v>
      </c>
      <c r="O38" s="227" t="s">
        <v>250</v>
      </c>
    </row>
    <row r="39" spans="1:17" ht="72.95" customHeight="1" x14ac:dyDescent="0.2">
      <c r="A39" s="229" t="s">
        <v>279</v>
      </c>
      <c r="B39" s="145" t="s">
        <v>20</v>
      </c>
      <c r="C39" s="146" t="s">
        <v>20</v>
      </c>
      <c r="D39" s="146" t="s">
        <v>14</v>
      </c>
      <c r="E39" s="146" t="s">
        <v>14</v>
      </c>
      <c r="F39" s="146" t="s">
        <v>14</v>
      </c>
      <c r="G39" s="146" t="s">
        <v>20</v>
      </c>
      <c r="H39" s="146" t="s">
        <v>20</v>
      </c>
      <c r="I39" s="146" t="s">
        <v>20</v>
      </c>
      <c r="J39" s="146" t="s">
        <v>20</v>
      </c>
      <c r="K39" s="146" t="s">
        <v>20</v>
      </c>
      <c r="L39" s="146" t="s">
        <v>20</v>
      </c>
      <c r="M39" s="146" t="s">
        <v>20</v>
      </c>
      <c r="N39" s="146" t="s">
        <v>20</v>
      </c>
      <c r="O39" s="227" t="s">
        <v>20</v>
      </c>
    </row>
    <row r="40" spans="1:17" ht="72.95" customHeight="1" x14ac:dyDescent="0.2">
      <c r="A40" s="147" t="s">
        <v>405</v>
      </c>
      <c r="B40" s="145" t="s">
        <v>254</v>
      </c>
      <c r="C40" s="146" t="s">
        <v>254</v>
      </c>
      <c r="D40" s="146" t="s">
        <v>254</v>
      </c>
      <c r="E40" s="146" t="s">
        <v>250</v>
      </c>
      <c r="F40" s="146" t="s">
        <v>250</v>
      </c>
      <c r="G40" s="146" t="s">
        <v>250</v>
      </c>
      <c r="H40" s="146" t="s">
        <v>254</v>
      </c>
      <c r="I40" s="146" t="s">
        <v>250</v>
      </c>
      <c r="J40" s="146" t="s">
        <v>250</v>
      </c>
      <c r="K40" s="146" t="s">
        <v>254</v>
      </c>
      <c r="L40" s="146" t="s">
        <v>254</v>
      </c>
      <c r="M40" s="146"/>
      <c r="N40" s="146"/>
      <c r="O40" s="227"/>
    </row>
    <row r="41" spans="1:17" ht="72.95" customHeight="1" x14ac:dyDescent="0.2">
      <c r="A41" s="228" t="s">
        <v>280</v>
      </c>
      <c r="B41" s="145"/>
      <c r="C41" s="146"/>
      <c r="D41" s="146" t="s">
        <v>14</v>
      </c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227"/>
      <c r="Q41" s="134" t="s">
        <v>379</v>
      </c>
    </row>
    <row r="42" spans="1:17" ht="72.95" customHeight="1" x14ac:dyDescent="0.2">
      <c r="A42" s="147" t="s">
        <v>281</v>
      </c>
      <c r="B42" s="145" t="s">
        <v>32</v>
      </c>
      <c r="C42" s="146" t="s">
        <v>32</v>
      </c>
      <c r="D42" s="146" t="s">
        <v>32</v>
      </c>
      <c r="E42" s="146" t="s">
        <v>32</v>
      </c>
      <c r="F42" s="146" t="s">
        <v>32</v>
      </c>
      <c r="G42" s="146" t="s">
        <v>32</v>
      </c>
      <c r="H42" s="146" t="s">
        <v>32</v>
      </c>
      <c r="I42" s="146" t="s">
        <v>32</v>
      </c>
      <c r="J42" s="146" t="s">
        <v>32</v>
      </c>
      <c r="K42" s="146" t="s">
        <v>32</v>
      </c>
      <c r="L42" s="146" t="s">
        <v>32</v>
      </c>
      <c r="M42" s="146" t="s">
        <v>32</v>
      </c>
      <c r="N42" s="146" t="s">
        <v>32</v>
      </c>
      <c r="O42" s="227" t="s">
        <v>32</v>
      </c>
    </row>
    <row r="43" spans="1:17" ht="72.95" customHeight="1" thickBot="1" x14ac:dyDescent="0.25">
      <c r="A43" s="226" t="s">
        <v>282</v>
      </c>
      <c r="B43" s="225" t="s">
        <v>25</v>
      </c>
      <c r="C43" s="224" t="s">
        <v>25</v>
      </c>
      <c r="D43" s="224" t="s">
        <v>267</v>
      </c>
      <c r="E43" s="224" t="s">
        <v>25</v>
      </c>
      <c r="F43" s="224" t="s">
        <v>25</v>
      </c>
      <c r="G43" s="224" t="s">
        <v>25</v>
      </c>
      <c r="H43" s="224" t="s">
        <v>25</v>
      </c>
      <c r="I43" s="224" t="s">
        <v>25</v>
      </c>
      <c r="J43" s="224" t="s">
        <v>25</v>
      </c>
      <c r="K43" s="224" t="s">
        <v>25</v>
      </c>
      <c r="L43" s="224" t="s">
        <v>25</v>
      </c>
      <c r="M43" s="224" t="s">
        <v>25</v>
      </c>
      <c r="N43" s="224" t="s">
        <v>25</v>
      </c>
      <c r="O43" s="223" t="s">
        <v>25</v>
      </c>
    </row>
    <row r="44" spans="1:17" ht="45.95" customHeight="1" thickBot="1" x14ac:dyDescent="0.25">
      <c r="A44" s="149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</row>
    <row r="45" spans="1:17" ht="36.950000000000003" customHeight="1" thickBot="1" x14ac:dyDescent="0.25">
      <c r="A45" s="275" t="s">
        <v>283</v>
      </c>
      <c r="B45" s="276"/>
      <c r="C45" s="276"/>
      <c r="D45" s="276"/>
      <c r="E45" s="277"/>
      <c r="F45" s="222"/>
      <c r="G45" s="133"/>
      <c r="H45" s="133"/>
      <c r="I45" s="133"/>
      <c r="J45" s="133"/>
      <c r="K45" s="133"/>
    </row>
    <row r="46" spans="1:17" ht="36.950000000000003" customHeight="1" x14ac:dyDescent="0.2">
      <c r="A46" s="221" t="s">
        <v>158</v>
      </c>
      <c r="B46" s="278" t="s">
        <v>284</v>
      </c>
      <c r="C46" s="278"/>
      <c r="D46" s="278"/>
      <c r="E46" s="279"/>
      <c r="F46" s="220"/>
      <c r="G46" s="133"/>
      <c r="H46" s="133"/>
      <c r="I46" s="133"/>
      <c r="J46" s="133"/>
      <c r="K46" s="133"/>
    </row>
    <row r="47" spans="1:17" ht="36.950000000000003" customHeight="1" x14ac:dyDescent="0.2">
      <c r="A47" s="218" t="s">
        <v>15</v>
      </c>
      <c r="B47" s="280" t="s">
        <v>378</v>
      </c>
      <c r="C47" s="280"/>
      <c r="D47" s="280"/>
      <c r="E47" s="281"/>
      <c r="F47" s="136"/>
      <c r="G47" s="133"/>
      <c r="H47" s="133"/>
      <c r="I47" s="133"/>
      <c r="J47" s="133"/>
      <c r="K47" s="133"/>
    </row>
    <row r="48" spans="1:17" ht="36.950000000000003" customHeight="1" x14ac:dyDescent="0.2">
      <c r="A48" s="218" t="s">
        <v>16</v>
      </c>
      <c r="B48" s="282" t="s">
        <v>377</v>
      </c>
      <c r="C48" s="283"/>
      <c r="D48" s="283"/>
      <c r="E48" s="284"/>
      <c r="F48" s="136"/>
      <c r="G48" s="133"/>
      <c r="H48" s="133"/>
      <c r="I48" s="133"/>
      <c r="J48" s="133"/>
      <c r="K48" s="133"/>
    </row>
    <row r="49" spans="1:11" ht="36.950000000000003" customHeight="1" x14ac:dyDescent="0.2">
      <c r="A49" s="218" t="s">
        <v>13</v>
      </c>
      <c r="B49" s="282" t="s">
        <v>376</v>
      </c>
      <c r="C49" s="283"/>
      <c r="D49" s="283"/>
      <c r="E49" s="284"/>
      <c r="F49" s="136"/>
      <c r="G49" s="133"/>
      <c r="H49" s="133"/>
      <c r="I49" s="133"/>
      <c r="J49" s="133"/>
      <c r="K49" s="133"/>
    </row>
    <row r="50" spans="1:11" ht="36.950000000000003" customHeight="1" x14ac:dyDescent="0.2">
      <c r="A50" s="218" t="s">
        <v>30</v>
      </c>
      <c r="B50" s="280" t="s">
        <v>375</v>
      </c>
      <c r="C50" s="280"/>
      <c r="D50" s="280"/>
      <c r="E50" s="281"/>
      <c r="F50" s="136"/>
      <c r="G50" s="133"/>
      <c r="H50" s="133"/>
      <c r="I50" s="133"/>
      <c r="J50" s="133"/>
      <c r="K50" s="133"/>
    </row>
    <row r="51" spans="1:11" ht="36.950000000000003" customHeight="1" x14ac:dyDescent="0.2">
      <c r="A51" s="218" t="s">
        <v>11</v>
      </c>
      <c r="B51" s="280" t="s">
        <v>374</v>
      </c>
      <c r="C51" s="280"/>
      <c r="D51" s="280"/>
      <c r="E51" s="281"/>
      <c r="F51" s="136"/>
      <c r="G51" s="133"/>
      <c r="H51" s="133"/>
      <c r="I51" s="133"/>
      <c r="J51" s="133"/>
      <c r="K51" s="133"/>
    </row>
    <row r="52" spans="1:11" ht="36.950000000000003" customHeight="1" x14ac:dyDescent="0.2">
      <c r="A52" s="218" t="s">
        <v>10</v>
      </c>
      <c r="B52" s="280" t="s">
        <v>373</v>
      </c>
      <c r="C52" s="280"/>
      <c r="D52" s="280"/>
      <c r="E52" s="281"/>
      <c r="F52" s="136"/>
      <c r="G52" s="133"/>
      <c r="H52" s="133"/>
      <c r="I52" s="133"/>
      <c r="J52" s="133"/>
      <c r="K52" s="133"/>
    </row>
    <row r="53" spans="1:11" ht="36.950000000000003" customHeight="1" x14ac:dyDescent="0.2">
      <c r="A53" s="218" t="s">
        <v>12</v>
      </c>
      <c r="B53" s="280" t="s">
        <v>285</v>
      </c>
      <c r="C53" s="280"/>
      <c r="D53" s="280"/>
      <c r="E53" s="281"/>
      <c r="F53" s="136"/>
      <c r="G53" s="133"/>
      <c r="H53" s="133"/>
      <c r="I53" s="133"/>
      <c r="J53" s="133"/>
      <c r="K53" s="133"/>
    </row>
    <row r="54" spans="1:11" ht="36.950000000000003" customHeight="1" x14ac:dyDescent="0.2">
      <c r="A54" s="218" t="s">
        <v>14</v>
      </c>
      <c r="B54" s="280" t="s">
        <v>286</v>
      </c>
      <c r="C54" s="280"/>
      <c r="D54" s="280"/>
      <c r="E54" s="281"/>
      <c r="F54" s="219"/>
      <c r="G54" s="133"/>
      <c r="H54" s="133"/>
      <c r="I54" s="133"/>
      <c r="J54" s="133"/>
      <c r="K54" s="133"/>
    </row>
    <row r="55" spans="1:11" ht="36.950000000000003" customHeight="1" x14ac:dyDescent="0.2">
      <c r="A55" s="218" t="s">
        <v>20</v>
      </c>
      <c r="B55" s="280" t="s">
        <v>372</v>
      </c>
      <c r="C55" s="280"/>
      <c r="D55" s="280"/>
      <c r="E55" s="281"/>
      <c r="F55" s="136"/>
      <c r="G55" s="133"/>
      <c r="H55" s="133"/>
      <c r="I55" s="133"/>
      <c r="J55" s="133"/>
      <c r="K55" s="133"/>
    </row>
    <row r="56" spans="1:11" ht="36.950000000000003" customHeight="1" x14ac:dyDescent="0.2">
      <c r="A56" s="218" t="s">
        <v>23</v>
      </c>
      <c r="B56" s="282" t="s">
        <v>371</v>
      </c>
      <c r="C56" s="283"/>
      <c r="D56" s="283"/>
      <c r="E56" s="284"/>
      <c r="F56" s="136"/>
      <c r="G56" s="133"/>
      <c r="H56" s="133"/>
      <c r="I56" s="133"/>
      <c r="J56" s="133"/>
      <c r="K56" s="133"/>
    </row>
    <row r="57" spans="1:11" ht="42.75" customHeight="1" x14ac:dyDescent="0.2">
      <c r="A57" s="218" t="s">
        <v>365</v>
      </c>
      <c r="B57" s="287" t="s">
        <v>370</v>
      </c>
      <c r="C57" s="287"/>
      <c r="D57" s="287"/>
      <c r="E57" s="288"/>
      <c r="F57" s="136"/>
    </row>
    <row r="58" spans="1:11" ht="29.25" customHeight="1" x14ac:dyDescent="0.2">
      <c r="A58" s="218" t="s">
        <v>267</v>
      </c>
      <c r="B58" s="287" t="s">
        <v>369</v>
      </c>
      <c r="C58" s="287"/>
      <c r="D58" s="287"/>
      <c r="E58" s="288"/>
    </row>
    <row r="59" spans="1:11" ht="28.5" customHeight="1" x14ac:dyDescent="0.2">
      <c r="A59" s="218" t="s">
        <v>32</v>
      </c>
      <c r="B59" s="287" t="s">
        <v>368</v>
      </c>
      <c r="C59" s="287"/>
      <c r="D59" s="287"/>
      <c r="E59" s="288"/>
    </row>
    <row r="60" spans="1:11" x14ac:dyDescent="0.2">
      <c r="A60" s="218" t="s">
        <v>28</v>
      </c>
      <c r="B60" s="287" t="s">
        <v>367</v>
      </c>
      <c r="C60" s="287"/>
      <c r="D60" s="287"/>
      <c r="E60" s="288"/>
    </row>
    <row r="61" spans="1:11" x14ac:dyDescent="0.2">
      <c r="A61" s="218" t="s">
        <v>25</v>
      </c>
      <c r="B61" s="282" t="s">
        <v>366</v>
      </c>
      <c r="C61" s="283"/>
      <c r="D61" s="283"/>
      <c r="E61" s="284"/>
    </row>
    <row r="62" spans="1:11" x14ac:dyDescent="0.2">
      <c r="A62" s="218" t="s">
        <v>41</v>
      </c>
      <c r="B62" s="280" t="s">
        <v>42</v>
      </c>
      <c r="C62" s="280"/>
      <c r="D62" s="280"/>
      <c r="E62" s="281"/>
    </row>
    <row r="63" spans="1:11" ht="15" thickBot="1" x14ac:dyDescent="0.25">
      <c r="A63" s="217" t="s">
        <v>250</v>
      </c>
      <c r="B63" s="285" t="s">
        <v>287</v>
      </c>
      <c r="C63" s="285"/>
      <c r="D63" s="285"/>
      <c r="E63" s="286"/>
    </row>
  </sheetData>
  <mergeCells count="20">
    <mergeCell ref="B54:E54"/>
    <mergeCell ref="B55:E55"/>
    <mergeCell ref="B62:E62"/>
    <mergeCell ref="B63:E63"/>
    <mergeCell ref="B56:E56"/>
    <mergeCell ref="B57:E57"/>
    <mergeCell ref="B58:E58"/>
    <mergeCell ref="B59:E59"/>
    <mergeCell ref="B60:E60"/>
    <mergeCell ref="B61:E61"/>
    <mergeCell ref="B49:E49"/>
    <mergeCell ref="B50:E50"/>
    <mergeCell ref="B51:E51"/>
    <mergeCell ref="B52:E52"/>
    <mergeCell ref="B53:E53"/>
    <mergeCell ref="B5:O5"/>
    <mergeCell ref="A45:E45"/>
    <mergeCell ref="B46:E46"/>
    <mergeCell ref="B47:E47"/>
    <mergeCell ref="B48:E48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0"/>
  <sheetViews>
    <sheetView showGridLines="0" workbookViewId="0">
      <selection activeCell="C7" sqref="C7:D7"/>
    </sheetView>
  </sheetViews>
  <sheetFormatPr baseColWidth="10" defaultColWidth="11.42578125" defaultRowHeight="35.1" customHeight="1" x14ac:dyDescent="0.2"/>
  <cols>
    <col min="1" max="1" width="60.140625" style="154" customWidth="1"/>
    <col min="2" max="2" width="82.85546875" style="154" customWidth="1"/>
    <col min="3" max="256" width="11.42578125" style="151"/>
    <col min="257" max="257" width="60.140625" style="151" customWidth="1"/>
    <col min="258" max="258" width="82.85546875" style="151" customWidth="1"/>
    <col min="259" max="512" width="11.42578125" style="151"/>
    <col min="513" max="513" width="60.140625" style="151" customWidth="1"/>
    <col min="514" max="514" width="82.85546875" style="151" customWidth="1"/>
    <col min="515" max="768" width="11.42578125" style="151"/>
    <col min="769" max="769" width="60.140625" style="151" customWidth="1"/>
    <col min="770" max="770" width="82.85546875" style="151" customWidth="1"/>
    <col min="771" max="1024" width="11.42578125" style="151"/>
    <col min="1025" max="1025" width="60.140625" style="151" customWidth="1"/>
    <col min="1026" max="1026" width="82.85546875" style="151" customWidth="1"/>
    <col min="1027" max="1280" width="11.42578125" style="151"/>
    <col min="1281" max="1281" width="60.140625" style="151" customWidth="1"/>
    <col min="1282" max="1282" width="82.85546875" style="151" customWidth="1"/>
    <col min="1283" max="1536" width="11.42578125" style="151"/>
    <col min="1537" max="1537" width="60.140625" style="151" customWidth="1"/>
    <col min="1538" max="1538" width="82.85546875" style="151" customWidth="1"/>
    <col min="1539" max="1792" width="11.42578125" style="151"/>
    <col min="1793" max="1793" width="60.140625" style="151" customWidth="1"/>
    <col min="1794" max="1794" width="82.85546875" style="151" customWidth="1"/>
    <col min="1795" max="2048" width="11.42578125" style="151"/>
    <col min="2049" max="2049" width="60.140625" style="151" customWidth="1"/>
    <col min="2050" max="2050" width="82.85546875" style="151" customWidth="1"/>
    <col min="2051" max="2304" width="11.42578125" style="151"/>
    <col min="2305" max="2305" width="60.140625" style="151" customWidth="1"/>
    <col min="2306" max="2306" width="82.85546875" style="151" customWidth="1"/>
    <col min="2307" max="2560" width="11.42578125" style="151"/>
    <col min="2561" max="2561" width="60.140625" style="151" customWidth="1"/>
    <col min="2562" max="2562" width="82.85546875" style="151" customWidth="1"/>
    <col min="2563" max="2816" width="11.42578125" style="151"/>
    <col min="2817" max="2817" width="60.140625" style="151" customWidth="1"/>
    <col min="2818" max="2818" width="82.85546875" style="151" customWidth="1"/>
    <col min="2819" max="3072" width="11.42578125" style="151"/>
    <col min="3073" max="3073" width="60.140625" style="151" customWidth="1"/>
    <col min="3074" max="3074" width="82.85546875" style="151" customWidth="1"/>
    <col min="3075" max="3328" width="11.42578125" style="151"/>
    <col min="3329" max="3329" width="60.140625" style="151" customWidth="1"/>
    <col min="3330" max="3330" width="82.85546875" style="151" customWidth="1"/>
    <col min="3331" max="3584" width="11.42578125" style="151"/>
    <col min="3585" max="3585" width="60.140625" style="151" customWidth="1"/>
    <col min="3586" max="3586" width="82.85546875" style="151" customWidth="1"/>
    <col min="3587" max="3840" width="11.42578125" style="151"/>
    <col min="3841" max="3841" width="60.140625" style="151" customWidth="1"/>
    <col min="3842" max="3842" width="82.85546875" style="151" customWidth="1"/>
    <col min="3843" max="4096" width="11.42578125" style="151"/>
    <col min="4097" max="4097" width="60.140625" style="151" customWidth="1"/>
    <col min="4098" max="4098" width="82.85546875" style="151" customWidth="1"/>
    <col min="4099" max="4352" width="11.42578125" style="151"/>
    <col min="4353" max="4353" width="60.140625" style="151" customWidth="1"/>
    <col min="4354" max="4354" width="82.85546875" style="151" customWidth="1"/>
    <col min="4355" max="4608" width="11.42578125" style="151"/>
    <col min="4609" max="4609" width="60.140625" style="151" customWidth="1"/>
    <col min="4610" max="4610" width="82.85546875" style="151" customWidth="1"/>
    <col min="4611" max="4864" width="11.42578125" style="151"/>
    <col min="4865" max="4865" width="60.140625" style="151" customWidth="1"/>
    <col min="4866" max="4866" width="82.85546875" style="151" customWidth="1"/>
    <col min="4867" max="5120" width="11.42578125" style="151"/>
    <col min="5121" max="5121" width="60.140625" style="151" customWidth="1"/>
    <col min="5122" max="5122" width="82.85546875" style="151" customWidth="1"/>
    <col min="5123" max="5376" width="11.42578125" style="151"/>
    <col min="5377" max="5377" width="60.140625" style="151" customWidth="1"/>
    <col min="5378" max="5378" width="82.85546875" style="151" customWidth="1"/>
    <col min="5379" max="5632" width="11.42578125" style="151"/>
    <col min="5633" max="5633" width="60.140625" style="151" customWidth="1"/>
    <col min="5634" max="5634" width="82.85546875" style="151" customWidth="1"/>
    <col min="5635" max="5888" width="11.42578125" style="151"/>
    <col min="5889" max="5889" width="60.140625" style="151" customWidth="1"/>
    <col min="5890" max="5890" width="82.85546875" style="151" customWidth="1"/>
    <col min="5891" max="6144" width="11.42578125" style="151"/>
    <col min="6145" max="6145" width="60.140625" style="151" customWidth="1"/>
    <col min="6146" max="6146" width="82.85546875" style="151" customWidth="1"/>
    <col min="6147" max="6400" width="11.42578125" style="151"/>
    <col min="6401" max="6401" width="60.140625" style="151" customWidth="1"/>
    <col min="6402" max="6402" width="82.85546875" style="151" customWidth="1"/>
    <col min="6403" max="6656" width="11.42578125" style="151"/>
    <col min="6657" max="6657" width="60.140625" style="151" customWidth="1"/>
    <col min="6658" max="6658" width="82.85546875" style="151" customWidth="1"/>
    <col min="6659" max="6912" width="11.42578125" style="151"/>
    <col min="6913" max="6913" width="60.140625" style="151" customWidth="1"/>
    <col min="6914" max="6914" width="82.85546875" style="151" customWidth="1"/>
    <col min="6915" max="7168" width="11.42578125" style="151"/>
    <col min="7169" max="7169" width="60.140625" style="151" customWidth="1"/>
    <col min="7170" max="7170" width="82.85546875" style="151" customWidth="1"/>
    <col min="7171" max="7424" width="11.42578125" style="151"/>
    <col min="7425" max="7425" width="60.140625" style="151" customWidth="1"/>
    <col min="7426" max="7426" width="82.85546875" style="151" customWidth="1"/>
    <col min="7427" max="7680" width="11.42578125" style="151"/>
    <col min="7681" max="7681" width="60.140625" style="151" customWidth="1"/>
    <col min="7682" max="7682" width="82.85546875" style="151" customWidth="1"/>
    <col min="7683" max="7936" width="11.42578125" style="151"/>
    <col min="7937" max="7937" width="60.140625" style="151" customWidth="1"/>
    <col min="7938" max="7938" width="82.85546875" style="151" customWidth="1"/>
    <col min="7939" max="8192" width="11.42578125" style="151"/>
    <col min="8193" max="8193" width="60.140625" style="151" customWidth="1"/>
    <col min="8194" max="8194" width="82.85546875" style="151" customWidth="1"/>
    <col min="8195" max="8448" width="11.42578125" style="151"/>
    <col min="8449" max="8449" width="60.140625" style="151" customWidth="1"/>
    <col min="8450" max="8450" width="82.85546875" style="151" customWidth="1"/>
    <col min="8451" max="8704" width="11.42578125" style="151"/>
    <col min="8705" max="8705" width="60.140625" style="151" customWidth="1"/>
    <col min="8706" max="8706" width="82.85546875" style="151" customWidth="1"/>
    <col min="8707" max="8960" width="11.42578125" style="151"/>
    <col min="8961" max="8961" width="60.140625" style="151" customWidth="1"/>
    <col min="8962" max="8962" width="82.85546875" style="151" customWidth="1"/>
    <col min="8963" max="9216" width="11.42578125" style="151"/>
    <col min="9217" max="9217" width="60.140625" style="151" customWidth="1"/>
    <col min="9218" max="9218" width="82.85546875" style="151" customWidth="1"/>
    <col min="9219" max="9472" width="11.42578125" style="151"/>
    <col min="9473" max="9473" width="60.140625" style="151" customWidth="1"/>
    <col min="9474" max="9474" width="82.85546875" style="151" customWidth="1"/>
    <col min="9475" max="9728" width="11.42578125" style="151"/>
    <col min="9729" max="9729" width="60.140625" style="151" customWidth="1"/>
    <col min="9730" max="9730" width="82.85546875" style="151" customWidth="1"/>
    <col min="9731" max="9984" width="11.42578125" style="151"/>
    <col min="9985" max="9985" width="60.140625" style="151" customWidth="1"/>
    <col min="9986" max="9986" width="82.85546875" style="151" customWidth="1"/>
    <col min="9987" max="10240" width="11.42578125" style="151"/>
    <col min="10241" max="10241" width="60.140625" style="151" customWidth="1"/>
    <col min="10242" max="10242" width="82.85546875" style="151" customWidth="1"/>
    <col min="10243" max="10496" width="11.42578125" style="151"/>
    <col min="10497" max="10497" width="60.140625" style="151" customWidth="1"/>
    <col min="10498" max="10498" width="82.85546875" style="151" customWidth="1"/>
    <col min="10499" max="10752" width="11.42578125" style="151"/>
    <col min="10753" max="10753" width="60.140625" style="151" customWidth="1"/>
    <col min="10754" max="10754" width="82.85546875" style="151" customWidth="1"/>
    <col min="10755" max="11008" width="11.42578125" style="151"/>
    <col min="11009" max="11009" width="60.140625" style="151" customWidth="1"/>
    <col min="11010" max="11010" width="82.85546875" style="151" customWidth="1"/>
    <col min="11011" max="11264" width="11.42578125" style="151"/>
    <col min="11265" max="11265" width="60.140625" style="151" customWidth="1"/>
    <col min="11266" max="11266" width="82.85546875" style="151" customWidth="1"/>
    <col min="11267" max="11520" width="11.42578125" style="151"/>
    <col min="11521" max="11521" width="60.140625" style="151" customWidth="1"/>
    <col min="11522" max="11522" width="82.85546875" style="151" customWidth="1"/>
    <col min="11523" max="11776" width="11.42578125" style="151"/>
    <col min="11777" max="11777" width="60.140625" style="151" customWidth="1"/>
    <col min="11778" max="11778" width="82.85546875" style="151" customWidth="1"/>
    <col min="11779" max="12032" width="11.42578125" style="151"/>
    <col min="12033" max="12033" width="60.140625" style="151" customWidth="1"/>
    <col min="12034" max="12034" width="82.85546875" style="151" customWidth="1"/>
    <col min="12035" max="12288" width="11.42578125" style="151"/>
    <col min="12289" max="12289" width="60.140625" style="151" customWidth="1"/>
    <col min="12290" max="12290" width="82.85546875" style="151" customWidth="1"/>
    <col min="12291" max="12544" width="11.42578125" style="151"/>
    <col min="12545" max="12545" width="60.140625" style="151" customWidth="1"/>
    <col min="12546" max="12546" width="82.85546875" style="151" customWidth="1"/>
    <col min="12547" max="12800" width="11.42578125" style="151"/>
    <col min="12801" max="12801" width="60.140625" style="151" customWidth="1"/>
    <col min="12802" max="12802" width="82.85546875" style="151" customWidth="1"/>
    <col min="12803" max="13056" width="11.42578125" style="151"/>
    <col min="13057" max="13057" width="60.140625" style="151" customWidth="1"/>
    <col min="13058" max="13058" width="82.85546875" style="151" customWidth="1"/>
    <col min="13059" max="13312" width="11.42578125" style="151"/>
    <col min="13313" max="13313" width="60.140625" style="151" customWidth="1"/>
    <col min="13314" max="13314" width="82.85546875" style="151" customWidth="1"/>
    <col min="13315" max="13568" width="11.42578125" style="151"/>
    <col min="13569" max="13569" width="60.140625" style="151" customWidth="1"/>
    <col min="13570" max="13570" width="82.85546875" style="151" customWidth="1"/>
    <col min="13571" max="13824" width="11.42578125" style="151"/>
    <col min="13825" max="13825" width="60.140625" style="151" customWidth="1"/>
    <col min="13826" max="13826" width="82.85546875" style="151" customWidth="1"/>
    <col min="13827" max="14080" width="11.42578125" style="151"/>
    <col min="14081" max="14081" width="60.140625" style="151" customWidth="1"/>
    <col min="14082" max="14082" width="82.85546875" style="151" customWidth="1"/>
    <col min="14083" max="14336" width="11.42578125" style="151"/>
    <col min="14337" max="14337" width="60.140625" style="151" customWidth="1"/>
    <col min="14338" max="14338" width="82.85546875" style="151" customWidth="1"/>
    <col min="14339" max="14592" width="11.42578125" style="151"/>
    <col min="14593" max="14593" width="60.140625" style="151" customWidth="1"/>
    <col min="14594" max="14594" width="82.85546875" style="151" customWidth="1"/>
    <col min="14595" max="14848" width="11.42578125" style="151"/>
    <col min="14849" max="14849" width="60.140625" style="151" customWidth="1"/>
    <col min="14850" max="14850" width="82.85546875" style="151" customWidth="1"/>
    <col min="14851" max="15104" width="11.42578125" style="151"/>
    <col min="15105" max="15105" width="60.140625" style="151" customWidth="1"/>
    <col min="15106" max="15106" width="82.85546875" style="151" customWidth="1"/>
    <col min="15107" max="15360" width="11.42578125" style="151"/>
    <col min="15361" max="15361" width="60.140625" style="151" customWidth="1"/>
    <col min="15362" max="15362" width="82.85546875" style="151" customWidth="1"/>
    <col min="15363" max="15616" width="11.42578125" style="151"/>
    <col min="15617" max="15617" width="60.140625" style="151" customWidth="1"/>
    <col min="15618" max="15618" width="82.85546875" style="151" customWidth="1"/>
    <col min="15619" max="15872" width="11.42578125" style="151"/>
    <col min="15873" max="15873" width="60.140625" style="151" customWidth="1"/>
    <col min="15874" max="15874" width="82.85546875" style="151" customWidth="1"/>
    <col min="15875" max="16128" width="11.42578125" style="151"/>
    <col min="16129" max="16129" width="60.140625" style="151" customWidth="1"/>
    <col min="16130" max="16130" width="82.85546875" style="151" customWidth="1"/>
    <col min="16131" max="16384" width="11.42578125" style="151"/>
  </cols>
  <sheetData>
    <row r="1" spans="1:2" ht="35.1" customHeight="1" x14ac:dyDescent="0.2">
      <c r="A1" s="150" t="s">
        <v>288</v>
      </c>
      <c r="B1" s="150" t="s">
        <v>289</v>
      </c>
    </row>
    <row r="2" spans="1:2" ht="35.1" customHeight="1" x14ac:dyDescent="0.2">
      <c r="A2" s="152"/>
      <c r="B2" s="153" t="s">
        <v>290</v>
      </c>
    </row>
    <row r="3" spans="1:2" ht="15" customHeight="1" thickBot="1" x14ac:dyDescent="0.25">
      <c r="A3" s="151"/>
    </row>
    <row r="4" spans="1:2" ht="17.100000000000001" customHeight="1" x14ac:dyDescent="0.2">
      <c r="A4" s="292" t="s">
        <v>291</v>
      </c>
      <c r="B4" s="294" t="s">
        <v>175</v>
      </c>
    </row>
    <row r="5" spans="1:2" ht="17.100000000000001" customHeight="1" thickBot="1" x14ac:dyDescent="0.25">
      <c r="A5" s="293"/>
      <c r="B5" s="295"/>
    </row>
    <row r="6" spans="1:2" s="155" customFormat="1" ht="35.1" customHeight="1" x14ac:dyDescent="0.2">
      <c r="A6" s="296" t="s">
        <v>292</v>
      </c>
      <c r="B6" s="296"/>
    </row>
    <row r="7" spans="1:2" ht="53.1" customHeight="1" x14ac:dyDescent="0.2">
      <c r="A7" s="156" t="s">
        <v>293</v>
      </c>
      <c r="B7" s="156" t="s">
        <v>294</v>
      </c>
    </row>
    <row r="8" spans="1:2" ht="53.1" customHeight="1" x14ac:dyDescent="0.2">
      <c r="A8" s="156" t="s">
        <v>295</v>
      </c>
      <c r="B8" s="156" t="s">
        <v>296</v>
      </c>
    </row>
    <row r="9" spans="1:2" ht="53.1" customHeight="1" x14ac:dyDescent="0.2">
      <c r="A9" s="156" t="s">
        <v>297</v>
      </c>
      <c r="B9" s="156" t="s">
        <v>298</v>
      </c>
    </row>
    <row r="10" spans="1:2" ht="53.1" customHeight="1" x14ac:dyDescent="0.2">
      <c r="A10" s="156" t="s">
        <v>299</v>
      </c>
      <c r="B10" s="156" t="s">
        <v>300</v>
      </c>
    </row>
    <row r="11" spans="1:2" ht="53.1" customHeight="1" x14ac:dyDescent="0.2">
      <c r="A11" s="156" t="s">
        <v>301</v>
      </c>
      <c r="B11" s="156" t="s">
        <v>302</v>
      </c>
    </row>
    <row r="12" spans="1:2" ht="53.1" customHeight="1" x14ac:dyDescent="0.2">
      <c r="A12" s="156" t="s">
        <v>303</v>
      </c>
      <c r="B12" s="156" t="s">
        <v>304</v>
      </c>
    </row>
    <row r="13" spans="1:2" ht="53.1" customHeight="1" x14ac:dyDescent="0.2">
      <c r="A13" s="156" t="s">
        <v>305</v>
      </c>
      <c r="B13" s="156" t="s">
        <v>306</v>
      </c>
    </row>
    <row r="14" spans="1:2" ht="78" customHeight="1" x14ac:dyDescent="0.2">
      <c r="A14" s="297" t="s">
        <v>307</v>
      </c>
      <c r="B14" s="298"/>
    </row>
    <row r="15" spans="1:2" ht="53.1" customHeight="1" x14ac:dyDescent="0.2">
      <c r="A15" s="289" t="s">
        <v>308</v>
      </c>
      <c r="B15" s="290"/>
    </row>
    <row r="16" spans="1:2" ht="53.1" customHeight="1" x14ac:dyDescent="0.2">
      <c r="A16" s="156" t="s">
        <v>309</v>
      </c>
      <c r="B16" s="156" t="s">
        <v>310</v>
      </c>
    </row>
    <row r="17" spans="1:2" ht="69" customHeight="1" x14ac:dyDescent="0.2">
      <c r="A17" s="156" t="s">
        <v>311</v>
      </c>
      <c r="B17" s="156" t="s">
        <v>312</v>
      </c>
    </row>
    <row r="18" spans="1:2" ht="78.95" customHeight="1" x14ac:dyDescent="0.2">
      <c r="A18" s="156" t="s">
        <v>313</v>
      </c>
      <c r="B18" s="156" t="s">
        <v>314</v>
      </c>
    </row>
    <row r="19" spans="1:2" ht="53.1" customHeight="1" x14ac:dyDescent="0.2">
      <c r="A19" s="156" t="s">
        <v>315</v>
      </c>
      <c r="B19" s="156" t="s">
        <v>316</v>
      </c>
    </row>
    <row r="20" spans="1:2" ht="53.1" customHeight="1" x14ac:dyDescent="0.2">
      <c r="A20" s="156" t="s">
        <v>317</v>
      </c>
      <c r="B20" s="156" t="s">
        <v>318</v>
      </c>
    </row>
    <row r="21" spans="1:2" ht="53.1" customHeight="1" x14ac:dyDescent="0.2">
      <c r="A21" s="156" t="s">
        <v>319</v>
      </c>
      <c r="B21" s="156" t="s">
        <v>320</v>
      </c>
    </row>
    <row r="22" spans="1:2" ht="53.1" customHeight="1" x14ac:dyDescent="0.2">
      <c r="A22" s="156" t="s">
        <v>321</v>
      </c>
      <c r="B22" s="156" t="s">
        <v>322</v>
      </c>
    </row>
    <row r="23" spans="1:2" ht="53.1" customHeight="1" x14ac:dyDescent="0.2">
      <c r="A23" s="156" t="s">
        <v>323</v>
      </c>
      <c r="B23" s="156" t="s">
        <v>324</v>
      </c>
    </row>
    <row r="24" spans="1:2" ht="53.1" customHeight="1" x14ac:dyDescent="0.2">
      <c r="A24" s="156" t="s">
        <v>325</v>
      </c>
      <c r="B24" s="156" t="s">
        <v>326</v>
      </c>
    </row>
    <row r="25" spans="1:2" ht="53.1" customHeight="1" x14ac:dyDescent="0.2">
      <c r="A25" s="156" t="s">
        <v>327</v>
      </c>
      <c r="B25" s="156" t="s">
        <v>328</v>
      </c>
    </row>
    <row r="26" spans="1:2" ht="53.1" customHeight="1" x14ac:dyDescent="0.2">
      <c r="A26" s="156" t="s">
        <v>329</v>
      </c>
      <c r="B26" s="156" t="s">
        <v>330</v>
      </c>
    </row>
    <row r="27" spans="1:2" ht="53.1" customHeight="1" x14ac:dyDescent="0.2">
      <c r="A27" s="156" t="s">
        <v>331</v>
      </c>
      <c r="B27" s="156" t="s">
        <v>332</v>
      </c>
    </row>
    <row r="28" spans="1:2" ht="53.1" customHeight="1" x14ac:dyDescent="0.2">
      <c r="A28" s="289" t="s">
        <v>333</v>
      </c>
      <c r="B28" s="290"/>
    </row>
    <row r="29" spans="1:2" ht="53.1" customHeight="1" x14ac:dyDescent="0.2">
      <c r="A29" s="156" t="s">
        <v>334</v>
      </c>
      <c r="B29" s="156" t="s">
        <v>335</v>
      </c>
    </row>
    <row r="30" spans="1:2" ht="53.1" customHeight="1" x14ac:dyDescent="0.2">
      <c r="A30" s="156" t="s">
        <v>336</v>
      </c>
      <c r="B30" s="156" t="s">
        <v>326</v>
      </c>
    </row>
    <row r="31" spans="1:2" ht="53.1" customHeight="1" x14ac:dyDescent="0.2">
      <c r="A31" s="156" t="s">
        <v>337</v>
      </c>
      <c r="B31" s="156" t="s">
        <v>338</v>
      </c>
    </row>
    <row r="32" spans="1:2" ht="53.1" customHeight="1" x14ac:dyDescent="0.2">
      <c r="A32" s="156" t="s">
        <v>339</v>
      </c>
      <c r="B32" s="156" t="s">
        <v>340</v>
      </c>
    </row>
    <row r="33" spans="1:2" ht="53.1" customHeight="1" x14ac:dyDescent="0.2">
      <c r="A33" s="156" t="s">
        <v>341</v>
      </c>
      <c r="B33" s="156" t="s">
        <v>342</v>
      </c>
    </row>
    <row r="34" spans="1:2" ht="53.1" customHeight="1" x14ac:dyDescent="0.2">
      <c r="A34" s="156" t="s">
        <v>343</v>
      </c>
      <c r="B34" s="156" t="s">
        <v>326</v>
      </c>
    </row>
    <row r="35" spans="1:2" ht="53.1" customHeight="1" x14ac:dyDescent="0.2">
      <c r="A35" s="156" t="s">
        <v>331</v>
      </c>
      <c r="B35" s="156" t="s">
        <v>332</v>
      </c>
    </row>
    <row r="36" spans="1:2" ht="53.1" customHeight="1" x14ac:dyDescent="0.2">
      <c r="A36" s="156" t="s">
        <v>327</v>
      </c>
      <c r="B36" s="156" t="s">
        <v>344</v>
      </c>
    </row>
    <row r="37" spans="1:2" ht="53.1" customHeight="1" x14ac:dyDescent="0.2">
      <c r="A37" s="289" t="s">
        <v>345</v>
      </c>
      <c r="B37" s="290"/>
    </row>
    <row r="38" spans="1:2" ht="69" customHeight="1" x14ac:dyDescent="0.2">
      <c r="A38" s="156" t="s">
        <v>346</v>
      </c>
      <c r="B38" s="157" t="s">
        <v>347</v>
      </c>
    </row>
    <row r="39" spans="1:2" ht="53.1" customHeight="1" x14ac:dyDescent="0.2">
      <c r="A39" s="289" t="s">
        <v>348</v>
      </c>
      <c r="B39" s="290"/>
    </row>
    <row r="40" spans="1:2" ht="53.1" customHeight="1" x14ac:dyDescent="0.2">
      <c r="A40" s="156" t="s">
        <v>349</v>
      </c>
      <c r="B40" s="156" t="s">
        <v>310</v>
      </c>
    </row>
    <row r="41" spans="1:2" ht="53.1" customHeight="1" x14ac:dyDescent="0.2">
      <c r="A41" s="156" t="s">
        <v>350</v>
      </c>
      <c r="B41" s="156" t="s">
        <v>351</v>
      </c>
    </row>
    <row r="42" spans="1:2" ht="53.1" customHeight="1" x14ac:dyDescent="0.2">
      <c r="A42" s="156" t="s">
        <v>336</v>
      </c>
      <c r="B42" s="156" t="s">
        <v>326</v>
      </c>
    </row>
    <row r="43" spans="1:2" ht="53.1" customHeight="1" x14ac:dyDescent="0.2">
      <c r="A43" s="156" t="s">
        <v>352</v>
      </c>
      <c r="B43" s="156" t="s">
        <v>353</v>
      </c>
    </row>
    <row r="44" spans="1:2" ht="53.1" customHeight="1" x14ac:dyDescent="0.2">
      <c r="A44" s="156" t="s">
        <v>339</v>
      </c>
      <c r="B44" s="156" t="s">
        <v>340</v>
      </c>
    </row>
    <row r="45" spans="1:2" ht="53.1" customHeight="1" x14ac:dyDescent="0.2">
      <c r="A45" s="158" t="s">
        <v>354</v>
      </c>
      <c r="B45" s="158" t="s">
        <v>335</v>
      </c>
    </row>
    <row r="46" spans="1:2" ht="35.1" customHeight="1" x14ac:dyDescent="0.2">
      <c r="A46" s="158" t="s">
        <v>355</v>
      </c>
      <c r="B46" s="156" t="s">
        <v>326</v>
      </c>
    </row>
    <row r="47" spans="1:2" ht="35.1" customHeight="1" x14ac:dyDescent="0.2">
      <c r="A47" s="158" t="s">
        <v>356</v>
      </c>
      <c r="B47" s="158" t="s">
        <v>357</v>
      </c>
    </row>
    <row r="48" spans="1:2" ht="35.1" customHeight="1" x14ac:dyDescent="0.2">
      <c r="A48" s="158" t="s">
        <v>358</v>
      </c>
      <c r="B48" s="156" t="s">
        <v>340</v>
      </c>
    </row>
    <row r="49" spans="1:2" ht="35.1" customHeight="1" x14ac:dyDescent="0.2">
      <c r="A49" s="291" t="s">
        <v>359</v>
      </c>
      <c r="B49" s="290"/>
    </row>
    <row r="50" spans="1:2" ht="93.95" customHeight="1" x14ac:dyDescent="0.2">
      <c r="A50" s="159" t="s">
        <v>360</v>
      </c>
      <c r="B50" s="159" t="s">
        <v>361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8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61"/>
      <c r="B1" s="162"/>
      <c r="C1" s="162"/>
      <c r="D1" s="163"/>
      <c r="E1" s="164"/>
      <c r="F1" s="164"/>
      <c r="G1" s="165"/>
      <c r="H1" s="165"/>
    </row>
    <row r="2" spans="1:8" ht="15" customHeight="1" x14ac:dyDescent="0.2">
      <c r="A2" s="166"/>
      <c r="B2" s="165"/>
      <c r="C2" s="165"/>
      <c r="D2" s="167"/>
      <c r="E2" s="168"/>
      <c r="F2" s="165"/>
      <c r="G2" s="165"/>
      <c r="H2" s="165"/>
    </row>
    <row r="3" spans="1:8" ht="15" customHeight="1" x14ac:dyDescent="0.2">
      <c r="A3" s="164"/>
      <c r="B3" s="165"/>
      <c r="C3" s="169" t="s">
        <v>43</v>
      </c>
      <c r="D3" s="299"/>
      <c r="E3" s="300"/>
      <c r="F3" s="165"/>
      <c r="G3" s="165"/>
      <c r="H3" s="165"/>
    </row>
    <row r="4" spans="1:8" ht="15" customHeight="1" x14ac:dyDescent="0.2">
      <c r="A4" s="164"/>
      <c r="B4" s="165"/>
      <c r="C4" s="170"/>
      <c r="D4" s="171"/>
      <c r="E4" s="165"/>
      <c r="F4" s="165"/>
      <c r="G4" s="165"/>
      <c r="H4" s="165"/>
    </row>
    <row r="5" spans="1:8" ht="15" customHeight="1" x14ac:dyDescent="0.2">
      <c r="A5" s="164" t="s">
        <v>44</v>
      </c>
      <c r="B5" s="165"/>
      <c r="C5" s="170"/>
      <c r="D5" s="171"/>
      <c r="E5" s="165"/>
      <c r="F5" s="165"/>
      <c r="G5" s="165"/>
      <c r="H5" s="165"/>
    </row>
    <row r="6" spans="1:8" ht="15" customHeight="1" x14ac:dyDescent="0.2">
      <c r="A6" s="164"/>
      <c r="B6" s="165"/>
      <c r="C6" s="165"/>
      <c r="D6" s="171"/>
      <c r="E6" s="165"/>
      <c r="F6" s="165"/>
      <c r="G6" s="165"/>
      <c r="H6" s="165"/>
    </row>
    <row r="7" spans="1:8" ht="15" customHeight="1" thickBot="1" x14ac:dyDescent="0.25">
      <c r="A7" s="166"/>
      <c r="B7" s="165"/>
      <c r="C7" s="165"/>
      <c r="D7" s="171"/>
      <c r="E7" s="165"/>
      <c r="F7" s="165"/>
      <c r="G7" s="165"/>
      <c r="H7" s="165"/>
    </row>
    <row r="8" spans="1:8" s="36" customFormat="1" ht="15" customHeight="1" thickTop="1" x14ac:dyDescent="0.2">
      <c r="A8" s="41"/>
      <c r="B8" s="172" t="s">
        <v>45</v>
      </c>
      <c r="C8" s="173">
        <v>1</v>
      </c>
      <c r="D8" s="42" t="s">
        <v>160</v>
      </c>
      <c r="E8" s="43"/>
      <c r="F8" s="164"/>
      <c r="G8" s="42" t="s">
        <v>161</v>
      </c>
      <c r="H8" s="43"/>
    </row>
    <row r="9" spans="1:8" s="36" customFormat="1" ht="15" customHeight="1" x14ac:dyDescent="0.2">
      <c r="A9" s="44"/>
      <c r="B9" s="174" t="s">
        <v>46</v>
      </c>
      <c r="C9" s="175" t="s">
        <v>364</v>
      </c>
      <c r="D9" s="45" t="s">
        <v>47</v>
      </c>
      <c r="E9" s="46" t="s">
        <v>48</v>
      </c>
      <c r="F9" s="164"/>
      <c r="G9" s="45" t="s">
        <v>47</v>
      </c>
      <c r="H9" s="46" t="s">
        <v>48</v>
      </c>
    </row>
    <row r="10" spans="1:8" s="47" customFormat="1" ht="20.100000000000001" customHeight="1" x14ac:dyDescent="0.2">
      <c r="A10" s="176"/>
      <c r="B10" s="177" t="s">
        <v>162</v>
      </c>
      <c r="C10" s="174"/>
      <c r="D10" s="178">
        <v>1</v>
      </c>
      <c r="E10" s="76"/>
      <c r="F10" s="179"/>
      <c r="G10" s="178">
        <v>1</v>
      </c>
      <c r="H10" s="76"/>
    </row>
    <row r="11" spans="1:8" ht="15" customHeight="1" x14ac:dyDescent="0.2">
      <c r="A11" s="180" t="s">
        <v>49</v>
      </c>
      <c r="B11" s="181" t="s">
        <v>50</v>
      </c>
      <c r="C11" s="177"/>
      <c r="D11" s="182"/>
      <c r="E11" s="183"/>
      <c r="F11" s="165"/>
      <c r="G11" s="184"/>
      <c r="H11" s="183"/>
    </row>
    <row r="12" spans="1:8" ht="15" customHeight="1" x14ac:dyDescent="0.2">
      <c r="A12" s="180" t="s">
        <v>51</v>
      </c>
      <c r="B12" s="181" t="s">
        <v>52</v>
      </c>
      <c r="C12" s="177"/>
      <c r="D12" s="182"/>
      <c r="E12" s="183"/>
      <c r="F12" s="165"/>
      <c r="G12" s="184"/>
      <c r="H12" s="183"/>
    </row>
    <row r="13" spans="1:8" ht="12.75" x14ac:dyDescent="0.2">
      <c r="A13" s="185" t="s">
        <v>53</v>
      </c>
      <c r="B13" s="186" t="s">
        <v>54</v>
      </c>
      <c r="C13" s="174"/>
      <c r="D13" s="77"/>
      <c r="E13" s="187">
        <f>D13*$E$10</f>
        <v>0</v>
      </c>
      <c r="F13" s="165"/>
      <c r="G13" s="77"/>
      <c r="H13" s="187">
        <f>G13*$H$10</f>
        <v>0</v>
      </c>
    </row>
    <row r="14" spans="1:8" ht="12.75" x14ac:dyDescent="0.2">
      <c r="A14" s="185" t="s">
        <v>55</v>
      </c>
      <c r="B14" s="186" t="s">
        <v>56</v>
      </c>
      <c r="C14" s="174"/>
      <c r="D14" s="77"/>
      <c r="E14" s="187">
        <f>D14*$E$10</f>
        <v>0</v>
      </c>
      <c r="F14" s="165"/>
      <c r="G14" s="77"/>
      <c r="H14" s="187">
        <f>G14*$H$10</f>
        <v>0</v>
      </c>
    </row>
    <row r="15" spans="1:8" ht="12.75" x14ac:dyDescent="0.2">
      <c r="A15" s="185" t="s">
        <v>57</v>
      </c>
      <c r="B15" s="186" t="s">
        <v>58</v>
      </c>
      <c r="C15" s="174"/>
      <c r="D15" s="77"/>
      <c r="E15" s="187">
        <f>D15*$E$10</f>
        <v>0</v>
      </c>
      <c r="F15" s="165"/>
      <c r="G15" s="188"/>
      <c r="H15" s="187"/>
    </row>
    <row r="16" spans="1:8" ht="12.75" x14ac:dyDescent="0.2">
      <c r="A16" s="185" t="s">
        <v>59</v>
      </c>
      <c r="B16" s="186" t="s">
        <v>60</v>
      </c>
      <c r="C16" s="174"/>
      <c r="D16" s="77"/>
      <c r="E16" s="187">
        <f>D16*$E$10</f>
        <v>0</v>
      </c>
      <c r="F16" s="165"/>
      <c r="G16" s="188"/>
      <c r="H16" s="187"/>
    </row>
    <row r="17" spans="1:8" ht="12.75" x14ac:dyDescent="0.2">
      <c r="A17" s="185" t="s">
        <v>159</v>
      </c>
      <c r="B17" s="189" t="s">
        <v>163</v>
      </c>
      <c r="C17" s="190"/>
      <c r="D17" s="78"/>
      <c r="E17" s="187">
        <f>D17*$E$10</f>
        <v>0</v>
      </c>
      <c r="F17" s="165"/>
      <c r="G17" s="78"/>
      <c r="H17" s="187">
        <f>G17*$H$10</f>
        <v>0</v>
      </c>
    </row>
    <row r="18" spans="1:8" ht="15" customHeight="1" x14ac:dyDescent="0.2">
      <c r="A18" s="185"/>
      <c r="B18" s="191" t="s">
        <v>61</v>
      </c>
      <c r="C18" s="190"/>
      <c r="D18" s="192">
        <f>SUM(D13:D17)</f>
        <v>0</v>
      </c>
      <c r="E18" s="193">
        <f>SUM(E13:E17)</f>
        <v>0</v>
      </c>
      <c r="F18" s="165"/>
      <c r="G18" s="192">
        <f>SUM(G13:G17)</f>
        <v>0</v>
      </c>
      <c r="H18" s="193">
        <f>SUM(H13:H17)</f>
        <v>0</v>
      </c>
    </row>
    <row r="19" spans="1:8" ht="15" customHeight="1" x14ac:dyDescent="0.2">
      <c r="A19" s="194" t="s">
        <v>62</v>
      </c>
      <c r="B19" s="181" t="s">
        <v>63</v>
      </c>
      <c r="C19" s="177"/>
      <c r="D19" s="182"/>
      <c r="E19" s="183"/>
      <c r="F19" s="165"/>
      <c r="G19" s="184"/>
      <c r="H19" s="183"/>
    </row>
    <row r="20" spans="1:8" ht="15.95" customHeight="1" x14ac:dyDescent="0.2">
      <c r="A20" s="185" t="s">
        <v>64</v>
      </c>
      <c r="B20" s="195" t="s">
        <v>65</v>
      </c>
      <c r="C20" s="196"/>
      <c r="D20" s="77"/>
      <c r="E20" s="187">
        <f t="shared" ref="E20:E25" si="0">D20*$E$10</f>
        <v>0</v>
      </c>
      <c r="F20" s="165"/>
      <c r="G20" s="77"/>
      <c r="H20" s="187">
        <f t="shared" ref="H20:H24" si="1">G20*$H$10</f>
        <v>0</v>
      </c>
    </row>
    <row r="21" spans="1:8" ht="12.75" x14ac:dyDescent="0.2">
      <c r="A21" s="185" t="s">
        <v>66</v>
      </c>
      <c r="B21" s="186" t="s">
        <v>67</v>
      </c>
      <c r="C21" s="174"/>
      <c r="D21" s="77"/>
      <c r="E21" s="187">
        <f t="shared" si="0"/>
        <v>0</v>
      </c>
      <c r="F21" s="165"/>
      <c r="G21" s="77"/>
      <c r="H21" s="187">
        <f t="shared" si="1"/>
        <v>0</v>
      </c>
    </row>
    <row r="22" spans="1:8" ht="12.75" x14ac:dyDescent="0.2">
      <c r="A22" s="185" t="s">
        <v>68</v>
      </c>
      <c r="B22" s="186" t="s">
        <v>69</v>
      </c>
      <c r="C22" s="174"/>
      <c r="D22" s="77"/>
      <c r="E22" s="187">
        <f t="shared" si="0"/>
        <v>0</v>
      </c>
      <c r="F22" s="165"/>
      <c r="G22" s="77"/>
      <c r="H22" s="187">
        <f t="shared" si="1"/>
        <v>0</v>
      </c>
    </row>
    <row r="23" spans="1:8" ht="12.75" x14ac:dyDescent="0.2">
      <c r="A23" s="185" t="s">
        <v>70</v>
      </c>
      <c r="B23" s="189" t="s">
        <v>71</v>
      </c>
      <c r="C23" s="190"/>
      <c r="D23" s="77"/>
      <c r="E23" s="187">
        <f t="shared" si="0"/>
        <v>0</v>
      </c>
      <c r="F23" s="165"/>
      <c r="G23" s="77"/>
      <c r="H23" s="187">
        <f t="shared" si="1"/>
        <v>0</v>
      </c>
    </row>
    <row r="24" spans="1:8" ht="12.75" x14ac:dyDescent="0.2">
      <c r="A24" s="176" t="s">
        <v>72</v>
      </c>
      <c r="B24" s="186" t="s">
        <v>73</v>
      </c>
      <c r="C24" s="197"/>
      <c r="D24" s="77"/>
      <c r="E24" s="198">
        <f t="shared" si="0"/>
        <v>0</v>
      </c>
      <c r="F24" s="165"/>
      <c r="G24" s="77"/>
      <c r="H24" s="187">
        <f t="shared" si="1"/>
        <v>0</v>
      </c>
    </row>
    <row r="25" spans="1:8" ht="12.75" x14ac:dyDescent="0.2">
      <c r="A25" s="185" t="s">
        <v>74</v>
      </c>
      <c r="B25" s="195" t="s">
        <v>75</v>
      </c>
      <c r="C25" s="196"/>
      <c r="D25" s="199">
        <f>SUM(D20:D24)*D18</f>
        <v>0</v>
      </c>
      <c r="E25" s="187">
        <f t="shared" si="0"/>
        <v>0</v>
      </c>
      <c r="F25" s="165"/>
      <c r="G25" s="199">
        <f>SUM(G20:G24)*G18</f>
        <v>0</v>
      </c>
      <c r="H25" s="187">
        <f>G25*$H$10</f>
        <v>0</v>
      </c>
    </row>
    <row r="26" spans="1:8" ht="15" customHeight="1" x14ac:dyDescent="0.2">
      <c r="A26" s="185"/>
      <c r="B26" s="191" t="s">
        <v>76</v>
      </c>
      <c r="C26" s="190"/>
      <c r="D26" s="200">
        <f>SUM(D20:D25)</f>
        <v>0</v>
      </c>
      <c r="E26" s="201">
        <f>SUM(E20:E25)</f>
        <v>0</v>
      </c>
      <c r="F26" s="165"/>
      <c r="G26" s="200">
        <f>SUM(G20:G25)</f>
        <v>0</v>
      </c>
      <c r="H26" s="201">
        <f>SUM(H20:H25)</f>
        <v>0</v>
      </c>
    </row>
    <row r="27" spans="1:8" ht="15" customHeight="1" x14ac:dyDescent="0.2">
      <c r="A27" s="194" t="s">
        <v>77</v>
      </c>
      <c r="B27" s="181" t="s">
        <v>78</v>
      </c>
      <c r="C27" s="177"/>
      <c r="D27" s="182"/>
      <c r="E27" s="183"/>
      <c r="F27" s="165"/>
      <c r="G27" s="184"/>
      <c r="H27" s="183"/>
    </row>
    <row r="28" spans="1:8" ht="12.75" x14ac:dyDescent="0.2">
      <c r="A28" s="185" t="s">
        <v>79</v>
      </c>
      <c r="B28" s="195" t="s">
        <v>80</v>
      </c>
      <c r="C28" s="196"/>
      <c r="D28" s="77"/>
      <c r="E28" s="187">
        <f>D28*$E$10</f>
        <v>0</v>
      </c>
      <c r="F28" s="165"/>
      <c r="G28" s="77"/>
      <c r="H28" s="187">
        <f t="shared" ref="H28:H32" si="2">G28*$H$10</f>
        <v>0</v>
      </c>
    </row>
    <row r="29" spans="1:8" ht="12.75" x14ac:dyDescent="0.2">
      <c r="A29" s="185" t="s">
        <v>81</v>
      </c>
      <c r="B29" s="186" t="s">
        <v>82</v>
      </c>
      <c r="C29" s="174"/>
      <c r="D29" s="77"/>
      <c r="E29" s="187">
        <f>D29*$E$10</f>
        <v>0</v>
      </c>
      <c r="F29" s="165"/>
      <c r="G29" s="77"/>
      <c r="H29" s="187">
        <f t="shared" si="2"/>
        <v>0</v>
      </c>
    </row>
    <row r="30" spans="1:8" ht="12.75" x14ac:dyDescent="0.2">
      <c r="A30" s="185" t="s">
        <v>83</v>
      </c>
      <c r="B30" s="186" t="s">
        <v>84</v>
      </c>
      <c r="C30" s="174"/>
      <c r="D30" s="77"/>
      <c r="E30" s="187">
        <f>D30*$E$10</f>
        <v>0</v>
      </c>
      <c r="F30" s="165"/>
      <c r="G30" s="77"/>
      <c r="H30" s="187">
        <f t="shared" si="2"/>
        <v>0</v>
      </c>
    </row>
    <row r="31" spans="1:8" ht="12.75" x14ac:dyDescent="0.2">
      <c r="A31" s="185" t="s">
        <v>85</v>
      </c>
      <c r="B31" s="186" t="s">
        <v>86</v>
      </c>
      <c r="C31" s="174"/>
      <c r="D31" s="77"/>
      <c r="E31" s="187">
        <f>D31*$E$10</f>
        <v>0</v>
      </c>
      <c r="F31" s="165"/>
      <c r="G31" s="77"/>
      <c r="H31" s="187">
        <f t="shared" si="2"/>
        <v>0</v>
      </c>
    </row>
    <row r="32" spans="1:8" ht="12.75" x14ac:dyDescent="0.2">
      <c r="A32" s="185" t="s">
        <v>164</v>
      </c>
      <c r="B32" s="189" t="s">
        <v>165</v>
      </c>
      <c r="C32" s="190"/>
      <c r="D32" s="77"/>
      <c r="E32" s="187">
        <f>D32*$E$10</f>
        <v>0</v>
      </c>
      <c r="F32" s="165"/>
      <c r="G32" s="77"/>
      <c r="H32" s="187">
        <f t="shared" si="2"/>
        <v>0</v>
      </c>
    </row>
    <row r="33" spans="1:8" ht="15" customHeight="1" x14ac:dyDescent="0.2">
      <c r="A33" s="185"/>
      <c r="B33" s="191" t="s">
        <v>87</v>
      </c>
      <c r="C33" s="190"/>
      <c r="D33" s="200">
        <f>SUM(D28:D32)</f>
        <v>0</v>
      </c>
      <c r="E33" s="201">
        <f>SUM(E28:E32)</f>
        <v>0</v>
      </c>
      <c r="F33" s="165"/>
      <c r="G33" s="200">
        <f>SUM(G28:G32)</f>
        <v>0</v>
      </c>
      <c r="H33" s="201">
        <f>SUM(H28:H32)</f>
        <v>0</v>
      </c>
    </row>
    <row r="34" spans="1:8" ht="15" customHeight="1" x14ac:dyDescent="0.2">
      <c r="A34" s="194" t="s">
        <v>88</v>
      </c>
      <c r="B34" s="181" t="s">
        <v>89</v>
      </c>
      <c r="C34" s="177"/>
      <c r="D34" s="182"/>
      <c r="E34" s="183"/>
      <c r="F34" s="165"/>
      <c r="G34" s="184"/>
      <c r="H34" s="183"/>
    </row>
    <row r="35" spans="1:8" ht="12.75" x14ac:dyDescent="0.2">
      <c r="A35" s="185" t="s">
        <v>90</v>
      </c>
      <c r="B35" s="195" t="s">
        <v>91</v>
      </c>
      <c r="C35" s="196"/>
      <c r="D35" s="77"/>
      <c r="E35" s="187">
        <f>D35*$E$10</f>
        <v>0</v>
      </c>
      <c r="F35" s="165"/>
      <c r="G35" s="77"/>
      <c r="H35" s="187">
        <f t="shared" ref="H35:H39" si="3">G35*$H$10</f>
        <v>0</v>
      </c>
    </row>
    <row r="36" spans="1:8" ht="12.75" x14ac:dyDescent="0.2">
      <c r="A36" s="185" t="s">
        <v>92</v>
      </c>
      <c r="B36" s="186" t="s">
        <v>93</v>
      </c>
      <c r="C36" s="174"/>
      <c r="D36" s="77"/>
      <c r="E36" s="187">
        <f>D36*$E$10</f>
        <v>0</v>
      </c>
      <c r="F36" s="165"/>
      <c r="G36" s="77"/>
      <c r="H36" s="187">
        <f t="shared" si="3"/>
        <v>0</v>
      </c>
    </row>
    <row r="37" spans="1:8" ht="12.75" x14ac:dyDescent="0.2">
      <c r="A37" s="185" t="s">
        <v>94</v>
      </c>
      <c r="B37" s="186" t="s">
        <v>95</v>
      </c>
      <c r="C37" s="174"/>
      <c r="D37" s="77"/>
      <c r="E37" s="187">
        <f>D37*$E$10</f>
        <v>0</v>
      </c>
      <c r="F37" s="165"/>
      <c r="G37" s="77"/>
      <c r="H37" s="187">
        <f t="shared" si="3"/>
        <v>0</v>
      </c>
    </row>
    <row r="38" spans="1:8" ht="12.75" x14ac:dyDescent="0.2">
      <c r="A38" s="185" t="s">
        <v>96</v>
      </c>
      <c r="B38" s="186" t="s">
        <v>97</v>
      </c>
      <c r="C38" s="174"/>
      <c r="D38" s="77"/>
      <c r="E38" s="187">
        <f>D38*$E$10</f>
        <v>0</v>
      </c>
      <c r="F38" s="165"/>
      <c r="G38" s="77"/>
      <c r="H38" s="187">
        <f t="shared" si="3"/>
        <v>0</v>
      </c>
    </row>
    <row r="39" spans="1:8" ht="12.75" x14ac:dyDescent="0.2">
      <c r="A39" s="185" t="s">
        <v>98</v>
      </c>
      <c r="B39" s="186" t="s">
        <v>99</v>
      </c>
      <c r="C39" s="174"/>
      <c r="D39" s="77"/>
      <c r="E39" s="187">
        <f>D39*$E$10</f>
        <v>0</v>
      </c>
      <c r="F39" s="165"/>
      <c r="G39" s="77"/>
      <c r="H39" s="187">
        <f t="shared" si="3"/>
        <v>0</v>
      </c>
    </row>
    <row r="40" spans="1:8" ht="15" customHeight="1" x14ac:dyDescent="0.2">
      <c r="A40" s="185"/>
      <c r="B40" s="191" t="s">
        <v>100</v>
      </c>
      <c r="C40" s="190"/>
      <c r="D40" s="200">
        <f>SUM(D35:D39)</f>
        <v>0</v>
      </c>
      <c r="E40" s="201">
        <f>SUM(E35:E39)</f>
        <v>0</v>
      </c>
      <c r="F40" s="165"/>
      <c r="G40" s="200">
        <f>SUM(G35:G39)</f>
        <v>0</v>
      </c>
      <c r="H40" s="201">
        <f>SUM(H35:H39)</f>
        <v>0</v>
      </c>
    </row>
    <row r="41" spans="1:8" ht="15" customHeight="1" x14ac:dyDescent="0.2">
      <c r="A41" s="194" t="s">
        <v>101</v>
      </c>
      <c r="B41" s="181" t="s">
        <v>102</v>
      </c>
      <c r="C41" s="177"/>
      <c r="D41" s="182"/>
      <c r="E41" s="183"/>
      <c r="F41" s="165"/>
      <c r="G41" s="184"/>
      <c r="H41" s="183"/>
    </row>
    <row r="42" spans="1:8" ht="12.75" x14ac:dyDescent="0.2">
      <c r="A42" s="185" t="s">
        <v>103</v>
      </c>
      <c r="B42" s="195" t="s">
        <v>104</v>
      </c>
      <c r="C42" s="196"/>
      <c r="D42" s="77"/>
      <c r="E42" s="187">
        <f>D42*$E$10</f>
        <v>0</v>
      </c>
      <c r="F42" s="165"/>
      <c r="G42" s="77"/>
      <c r="H42" s="187">
        <f t="shared" ref="H42:H45" si="4">G42*$H$10</f>
        <v>0</v>
      </c>
    </row>
    <row r="43" spans="1:8" ht="12.75" x14ac:dyDescent="0.2">
      <c r="A43" s="185" t="s">
        <v>105</v>
      </c>
      <c r="B43" s="186" t="s">
        <v>106</v>
      </c>
      <c r="C43" s="174"/>
      <c r="D43" s="77"/>
      <c r="E43" s="187">
        <f>D43*$E$10</f>
        <v>0</v>
      </c>
      <c r="F43" s="165"/>
      <c r="G43" s="77"/>
      <c r="H43" s="187">
        <f t="shared" si="4"/>
        <v>0</v>
      </c>
    </row>
    <row r="44" spans="1:8" ht="12.75" x14ac:dyDescent="0.2">
      <c r="A44" s="185" t="s">
        <v>107</v>
      </c>
      <c r="B44" s="186" t="s">
        <v>108</v>
      </c>
      <c r="C44" s="174"/>
      <c r="D44" s="77"/>
      <c r="E44" s="187">
        <f>D44*$E$10</f>
        <v>0</v>
      </c>
      <c r="F44" s="165"/>
      <c r="G44" s="77"/>
      <c r="H44" s="187">
        <f t="shared" si="4"/>
        <v>0</v>
      </c>
    </row>
    <row r="45" spans="1:8" ht="12.75" x14ac:dyDescent="0.2">
      <c r="A45" s="185" t="s">
        <v>109</v>
      </c>
      <c r="B45" s="186" t="s">
        <v>110</v>
      </c>
      <c r="C45" s="174"/>
      <c r="D45" s="77"/>
      <c r="E45" s="187">
        <f>D45*$E$10</f>
        <v>0</v>
      </c>
      <c r="F45" s="165"/>
      <c r="G45" s="77"/>
      <c r="H45" s="187">
        <f t="shared" si="4"/>
        <v>0</v>
      </c>
    </row>
    <row r="46" spans="1:8" ht="15" customHeight="1" x14ac:dyDescent="0.2">
      <c r="A46" s="185"/>
      <c r="B46" s="181" t="s">
        <v>111</v>
      </c>
      <c r="C46" s="174"/>
      <c r="D46" s="200">
        <f>SUM(D42:D45)</f>
        <v>0</v>
      </c>
      <c r="E46" s="201">
        <f>SUM(E42:E45)</f>
        <v>0</v>
      </c>
      <c r="F46" s="165"/>
      <c r="G46" s="200">
        <f>SUM(G42:G45)</f>
        <v>0</v>
      </c>
      <c r="H46" s="201">
        <f>SUM(H42:H45)</f>
        <v>0</v>
      </c>
    </row>
    <row r="47" spans="1:8" ht="15" customHeight="1" x14ac:dyDescent="0.2">
      <c r="A47" s="180" t="s">
        <v>112</v>
      </c>
      <c r="B47" s="181" t="s">
        <v>113</v>
      </c>
      <c r="C47" s="202"/>
      <c r="D47" s="200">
        <f>D18+D26+D33+D40+D46</f>
        <v>0</v>
      </c>
      <c r="E47" s="201">
        <f>E18+E26+E33+E40+E46</f>
        <v>0</v>
      </c>
      <c r="F47" s="165"/>
      <c r="G47" s="200">
        <f>G18+G26+G33+G40+G46</f>
        <v>0</v>
      </c>
      <c r="H47" s="201">
        <f>H18+H26+H33+H40+H46</f>
        <v>0</v>
      </c>
    </row>
    <row r="48" spans="1:8" ht="12.75" x14ac:dyDescent="0.2">
      <c r="A48" s="185" t="s">
        <v>114</v>
      </c>
      <c r="B48" s="186" t="s">
        <v>115</v>
      </c>
      <c r="C48" s="174"/>
      <c r="D48" s="77"/>
      <c r="E48" s="187">
        <f>D48*$E$10</f>
        <v>0</v>
      </c>
      <c r="F48" s="165"/>
      <c r="G48" s="77"/>
      <c r="H48" s="187">
        <f>G48*$E$10</f>
        <v>0</v>
      </c>
    </row>
    <row r="49" spans="1:8" ht="15" customHeight="1" x14ac:dyDescent="0.2">
      <c r="A49" s="203" t="s">
        <v>116</v>
      </c>
      <c r="B49" s="191" t="s">
        <v>117</v>
      </c>
      <c r="C49" s="204"/>
      <c r="D49" s="200">
        <f>D47+D48</f>
        <v>0</v>
      </c>
      <c r="E49" s="201">
        <f>E47+E48</f>
        <v>0</v>
      </c>
      <c r="F49" s="165"/>
      <c r="G49" s="200">
        <f>G47+G48</f>
        <v>0</v>
      </c>
      <c r="H49" s="201">
        <f>H47+H48</f>
        <v>0</v>
      </c>
    </row>
    <row r="50" spans="1:8" ht="6.75" customHeight="1" x14ac:dyDescent="0.2">
      <c r="A50" s="176"/>
      <c r="B50" s="197"/>
      <c r="C50" s="197"/>
      <c r="D50" s="205"/>
      <c r="E50" s="198"/>
      <c r="F50" s="165"/>
      <c r="G50" s="206"/>
      <c r="H50" s="198"/>
    </row>
    <row r="51" spans="1:8" ht="15" customHeight="1" x14ac:dyDescent="0.2">
      <c r="A51" s="194" t="s">
        <v>118</v>
      </c>
      <c r="B51" s="177"/>
      <c r="C51" s="202"/>
      <c r="D51" s="178">
        <f>D10+D49</f>
        <v>1</v>
      </c>
      <c r="E51" s="201">
        <f>E10+E49</f>
        <v>0</v>
      </c>
      <c r="F51" s="165"/>
      <c r="G51" s="178">
        <f>G10+G49</f>
        <v>1</v>
      </c>
      <c r="H51" s="201">
        <f>H10+H49</f>
        <v>0</v>
      </c>
    </row>
    <row r="52" spans="1:8" ht="6.75" customHeight="1" x14ac:dyDescent="0.2">
      <c r="A52" s="176"/>
      <c r="B52" s="197"/>
      <c r="C52" s="197"/>
      <c r="D52" s="205"/>
      <c r="E52" s="198"/>
      <c r="F52" s="165"/>
      <c r="G52" s="206"/>
      <c r="H52" s="198"/>
    </row>
    <row r="53" spans="1:8" ht="15" customHeight="1" x14ac:dyDescent="0.2">
      <c r="A53" s="194" t="s">
        <v>119</v>
      </c>
      <c r="B53" s="177"/>
      <c r="C53" s="202"/>
      <c r="D53" s="301" t="str">
        <f>IF(E51=0,"",(E10+E18+E26+E42)/E51)</f>
        <v/>
      </c>
      <c r="E53" s="302"/>
      <c r="F53" s="165"/>
      <c r="G53" s="301" t="str">
        <f>IF(H51=0,"",(H10+H18+H26+H42)/H51)</f>
        <v/>
      </c>
      <c r="H53" s="302"/>
    </row>
    <row r="54" spans="1:8" ht="6.75" customHeight="1" x14ac:dyDescent="0.2">
      <c r="A54" s="176"/>
      <c r="B54" s="177"/>
      <c r="C54" s="177"/>
      <c r="D54" s="1"/>
      <c r="E54" s="2"/>
      <c r="F54" s="165"/>
      <c r="G54" s="48"/>
      <c r="H54" s="2"/>
    </row>
    <row r="55" spans="1:8" ht="15" customHeight="1" x14ac:dyDescent="0.2">
      <c r="A55" s="194" t="s">
        <v>120</v>
      </c>
      <c r="B55" s="177"/>
      <c r="C55" s="202"/>
      <c r="D55" s="79">
        <v>0.3</v>
      </c>
      <c r="E55" s="76"/>
      <c r="F55" s="207"/>
      <c r="G55" s="79">
        <v>0.3</v>
      </c>
      <c r="H55" s="76"/>
    </row>
    <row r="56" spans="1:8" ht="6.75" customHeight="1" x14ac:dyDescent="0.2">
      <c r="A56" s="176"/>
      <c r="B56" s="177"/>
      <c r="C56" s="177"/>
      <c r="D56" s="80"/>
      <c r="E56" s="81"/>
      <c r="F56" s="207"/>
      <c r="G56" s="82"/>
      <c r="H56" s="81"/>
    </row>
    <row r="57" spans="1:8" ht="15" customHeight="1" thickBot="1" x14ac:dyDescent="0.25">
      <c r="A57" s="208" t="s">
        <v>121</v>
      </c>
      <c r="B57" s="209"/>
      <c r="C57" s="210"/>
      <c r="D57" s="83">
        <v>0.8</v>
      </c>
      <c r="E57" s="84"/>
      <c r="F57" s="207"/>
      <c r="G57" s="83">
        <v>0.8</v>
      </c>
      <c r="H57" s="84"/>
    </row>
    <row r="58" spans="1:8" ht="15" customHeight="1" thickTop="1" x14ac:dyDescent="0.2">
      <c r="A58" s="211"/>
      <c r="B58" s="165"/>
      <c r="C58" s="165"/>
      <c r="D58" s="167"/>
      <c r="E58" s="168"/>
      <c r="F58" s="165"/>
      <c r="G58" s="165"/>
      <c r="H58" s="165"/>
    </row>
    <row r="59" spans="1:8" ht="15" customHeight="1" x14ac:dyDescent="0.2">
      <c r="A59" s="212" t="s">
        <v>189</v>
      </c>
      <c r="B59" s="179"/>
      <c r="C59" s="179"/>
      <c r="D59" s="179"/>
      <c r="E59" s="179"/>
      <c r="F59" s="179"/>
      <c r="G59" s="165"/>
      <c r="H59" s="165"/>
    </row>
    <row r="60" spans="1:8" ht="15" customHeight="1" x14ac:dyDescent="0.2">
      <c r="A60" s="213"/>
      <c r="B60" s="213"/>
      <c r="C60" s="50" t="s">
        <v>167</v>
      </c>
      <c r="D60" s="79">
        <v>1</v>
      </c>
      <c r="E60" s="213"/>
      <c r="F60" s="213"/>
      <c r="G60" s="79"/>
      <c r="H60" s="165"/>
    </row>
    <row r="61" spans="1:8" ht="15" customHeight="1" x14ac:dyDescent="0.2">
      <c r="A61" s="213"/>
      <c r="B61" s="165"/>
      <c r="C61" s="165"/>
      <c r="D61" s="167"/>
      <c r="E61" s="168"/>
      <c r="F61" s="165"/>
      <c r="G61" s="165"/>
      <c r="H61" s="165"/>
    </row>
    <row r="62" spans="1:8" ht="15" customHeight="1" x14ac:dyDescent="0.2">
      <c r="A62" s="213"/>
      <c r="B62" s="165"/>
      <c r="C62" s="50" t="s">
        <v>118</v>
      </c>
      <c r="D62" s="167"/>
      <c r="E62" s="214"/>
      <c r="F62" s="165"/>
      <c r="G62" s="165"/>
      <c r="H62" s="165"/>
    </row>
    <row r="63" spans="1:8" ht="15" customHeight="1" x14ac:dyDescent="0.2">
      <c r="A63" s="213"/>
      <c r="B63" s="165"/>
      <c r="C63" s="50" t="s">
        <v>120</v>
      </c>
      <c r="D63" s="167"/>
      <c r="E63" s="85"/>
      <c r="F63" s="165"/>
      <c r="G63" s="165"/>
      <c r="H63" s="165"/>
    </row>
    <row r="64" spans="1:8" ht="15" customHeight="1" x14ac:dyDescent="0.2">
      <c r="A64" s="213"/>
      <c r="B64" s="165"/>
      <c r="C64" s="50" t="s">
        <v>168</v>
      </c>
      <c r="D64" s="167"/>
      <c r="E64" s="85"/>
      <c r="F64" s="165"/>
      <c r="G64" s="165"/>
      <c r="H64" s="165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8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61"/>
      <c r="B1" s="162"/>
      <c r="C1" s="162"/>
      <c r="D1" s="163"/>
      <c r="E1" s="164"/>
      <c r="F1" s="164"/>
      <c r="G1" s="165"/>
      <c r="H1" s="165"/>
    </row>
    <row r="2" spans="1:8" ht="15" customHeight="1" x14ac:dyDescent="0.2">
      <c r="A2" s="166"/>
      <c r="B2" s="165"/>
      <c r="C2" s="165"/>
      <c r="D2" s="167"/>
      <c r="E2" s="168"/>
      <c r="F2" s="165"/>
      <c r="G2" s="165"/>
      <c r="H2" s="165"/>
    </row>
    <row r="3" spans="1:8" ht="15" customHeight="1" x14ac:dyDescent="0.2">
      <c r="A3" s="164"/>
      <c r="B3" s="165"/>
      <c r="C3" s="169" t="s">
        <v>43</v>
      </c>
      <c r="D3" s="299"/>
      <c r="E3" s="300"/>
      <c r="F3" s="165"/>
      <c r="G3" s="165"/>
      <c r="H3" s="165"/>
    </row>
    <row r="4" spans="1:8" ht="15" customHeight="1" x14ac:dyDescent="0.2">
      <c r="A4" s="164"/>
      <c r="B4" s="165"/>
      <c r="C4" s="170"/>
      <c r="D4" s="171"/>
      <c r="E4" s="165"/>
      <c r="F4" s="165"/>
      <c r="G4" s="165"/>
      <c r="H4" s="165"/>
    </row>
    <row r="5" spans="1:8" ht="15" customHeight="1" x14ac:dyDescent="0.2">
      <c r="A5" s="164" t="s">
        <v>178</v>
      </c>
      <c r="B5" s="165"/>
      <c r="C5" s="170"/>
      <c r="D5" s="171"/>
      <c r="E5" s="165"/>
      <c r="F5" s="165"/>
      <c r="G5" s="165"/>
      <c r="H5" s="165"/>
    </row>
    <row r="6" spans="1:8" ht="15" customHeight="1" x14ac:dyDescent="0.2">
      <c r="A6" s="164"/>
      <c r="B6" s="165"/>
      <c r="C6" s="165"/>
      <c r="D6" s="171"/>
      <c r="E6" s="165"/>
      <c r="F6" s="165"/>
      <c r="G6" s="165"/>
      <c r="H6" s="165"/>
    </row>
    <row r="7" spans="1:8" ht="15" customHeight="1" thickBot="1" x14ac:dyDescent="0.25">
      <c r="A7" s="166"/>
      <c r="B7" s="165"/>
      <c r="C7" s="165"/>
      <c r="D7" s="171"/>
      <c r="E7" s="165"/>
      <c r="F7" s="165"/>
      <c r="G7" s="165"/>
      <c r="H7" s="165"/>
    </row>
    <row r="8" spans="1:8" s="36" customFormat="1" ht="15" customHeight="1" thickTop="1" x14ac:dyDescent="0.2">
      <c r="A8" s="41"/>
      <c r="B8" s="172" t="s">
        <v>45</v>
      </c>
      <c r="C8" s="173">
        <v>4</v>
      </c>
      <c r="D8" s="42" t="s">
        <v>160</v>
      </c>
      <c r="E8" s="43"/>
      <c r="F8" s="164"/>
      <c r="G8" s="42" t="s">
        <v>161</v>
      </c>
      <c r="H8" s="43"/>
    </row>
    <row r="9" spans="1:8" s="36" customFormat="1" ht="15" customHeight="1" x14ac:dyDescent="0.2">
      <c r="A9" s="44"/>
      <c r="B9" s="174" t="s">
        <v>46</v>
      </c>
      <c r="C9" s="175" t="s">
        <v>364</v>
      </c>
      <c r="D9" s="45" t="s">
        <v>47</v>
      </c>
      <c r="E9" s="46" t="s">
        <v>48</v>
      </c>
      <c r="F9" s="164"/>
      <c r="G9" s="45" t="s">
        <v>47</v>
      </c>
      <c r="H9" s="46" t="s">
        <v>48</v>
      </c>
    </row>
    <row r="10" spans="1:8" s="47" customFormat="1" ht="20.100000000000001" customHeight="1" x14ac:dyDescent="0.2">
      <c r="A10" s="176"/>
      <c r="B10" s="177" t="s">
        <v>162</v>
      </c>
      <c r="C10" s="174"/>
      <c r="D10" s="178">
        <v>1</v>
      </c>
      <c r="E10" s="76"/>
      <c r="F10" s="179"/>
      <c r="G10" s="178">
        <v>1</v>
      </c>
      <c r="H10" s="76"/>
    </row>
    <row r="11" spans="1:8" ht="15" customHeight="1" x14ac:dyDescent="0.2">
      <c r="A11" s="180" t="s">
        <v>49</v>
      </c>
      <c r="B11" s="181" t="s">
        <v>50</v>
      </c>
      <c r="C11" s="177"/>
      <c r="D11" s="182"/>
      <c r="E11" s="183"/>
      <c r="F11" s="165"/>
      <c r="G11" s="184"/>
      <c r="H11" s="183"/>
    </row>
    <row r="12" spans="1:8" ht="15" customHeight="1" x14ac:dyDescent="0.2">
      <c r="A12" s="180" t="s">
        <v>51</v>
      </c>
      <c r="B12" s="181" t="s">
        <v>52</v>
      </c>
      <c r="C12" s="177"/>
      <c r="D12" s="182"/>
      <c r="E12" s="183"/>
      <c r="F12" s="165"/>
      <c r="G12" s="184"/>
      <c r="H12" s="183"/>
    </row>
    <row r="13" spans="1:8" x14ac:dyDescent="0.2">
      <c r="A13" s="185" t="s">
        <v>53</v>
      </c>
      <c r="B13" s="186" t="s">
        <v>54</v>
      </c>
      <c r="C13" s="174"/>
      <c r="D13" s="77"/>
      <c r="E13" s="187">
        <f>D13*$E$10</f>
        <v>0</v>
      </c>
      <c r="F13" s="165"/>
      <c r="G13" s="77"/>
      <c r="H13" s="187">
        <f>G13*$H$10</f>
        <v>0</v>
      </c>
    </row>
    <row r="14" spans="1:8" x14ac:dyDescent="0.2">
      <c r="A14" s="185" t="s">
        <v>55</v>
      </c>
      <c r="B14" s="186" t="s">
        <v>56</v>
      </c>
      <c r="C14" s="174"/>
      <c r="D14" s="77"/>
      <c r="E14" s="187">
        <f>D14*$E$10</f>
        <v>0</v>
      </c>
      <c r="F14" s="165"/>
      <c r="G14" s="77"/>
      <c r="H14" s="187">
        <f>G14*$H$10</f>
        <v>0</v>
      </c>
    </row>
    <row r="15" spans="1:8" x14ac:dyDescent="0.2">
      <c r="A15" s="185" t="s">
        <v>57</v>
      </c>
      <c r="B15" s="186" t="s">
        <v>58</v>
      </c>
      <c r="C15" s="174"/>
      <c r="D15" s="77"/>
      <c r="E15" s="187">
        <f>D15*$E$10</f>
        <v>0</v>
      </c>
      <c r="F15" s="165"/>
      <c r="G15" s="188"/>
      <c r="H15" s="187"/>
    </row>
    <row r="16" spans="1:8" x14ac:dyDescent="0.2">
      <c r="A16" s="185" t="s">
        <v>59</v>
      </c>
      <c r="B16" s="186" t="s">
        <v>60</v>
      </c>
      <c r="C16" s="174"/>
      <c r="D16" s="77"/>
      <c r="E16" s="187">
        <f>D16*$E$10</f>
        <v>0</v>
      </c>
      <c r="F16" s="165"/>
      <c r="G16" s="188"/>
      <c r="H16" s="187"/>
    </row>
    <row r="17" spans="1:8" x14ac:dyDescent="0.2">
      <c r="A17" s="185" t="s">
        <v>159</v>
      </c>
      <c r="B17" s="189" t="s">
        <v>163</v>
      </c>
      <c r="C17" s="190"/>
      <c r="D17" s="78"/>
      <c r="E17" s="187">
        <f>D17*$E$10</f>
        <v>0</v>
      </c>
      <c r="F17" s="165"/>
      <c r="G17" s="78"/>
      <c r="H17" s="187">
        <f>G17*$H$10</f>
        <v>0</v>
      </c>
    </row>
    <row r="18" spans="1:8" ht="15" customHeight="1" x14ac:dyDescent="0.2">
      <c r="A18" s="185"/>
      <c r="B18" s="191" t="s">
        <v>61</v>
      </c>
      <c r="C18" s="190"/>
      <c r="D18" s="192">
        <f>SUM(D13:D17)</f>
        <v>0</v>
      </c>
      <c r="E18" s="193">
        <f>SUM(E13:E17)</f>
        <v>0</v>
      </c>
      <c r="F18" s="165"/>
      <c r="G18" s="192">
        <f>SUM(G13:G17)</f>
        <v>0</v>
      </c>
      <c r="H18" s="193">
        <f>SUM(H13:H17)</f>
        <v>0</v>
      </c>
    </row>
    <row r="19" spans="1:8" ht="15" customHeight="1" x14ac:dyDescent="0.2">
      <c r="A19" s="194" t="s">
        <v>62</v>
      </c>
      <c r="B19" s="181" t="s">
        <v>63</v>
      </c>
      <c r="C19" s="177"/>
      <c r="D19" s="182"/>
      <c r="E19" s="183"/>
      <c r="F19" s="165"/>
      <c r="G19" s="184"/>
      <c r="H19" s="183"/>
    </row>
    <row r="20" spans="1:8" ht="12.95" customHeight="1" x14ac:dyDescent="0.2">
      <c r="A20" s="185" t="s">
        <v>64</v>
      </c>
      <c r="B20" s="195" t="s">
        <v>65</v>
      </c>
      <c r="C20" s="196"/>
      <c r="D20" s="77"/>
      <c r="E20" s="187">
        <f t="shared" ref="E20:E25" si="0">D20*$E$10</f>
        <v>0</v>
      </c>
      <c r="F20" s="165"/>
      <c r="G20" s="77"/>
      <c r="H20" s="187">
        <f t="shared" ref="H20:H25" si="1">G20*$H$10</f>
        <v>0</v>
      </c>
    </row>
    <row r="21" spans="1:8" x14ac:dyDescent="0.2">
      <c r="A21" s="185" t="s">
        <v>66</v>
      </c>
      <c r="B21" s="186" t="s">
        <v>67</v>
      </c>
      <c r="C21" s="174"/>
      <c r="D21" s="77"/>
      <c r="E21" s="187">
        <f t="shared" si="0"/>
        <v>0</v>
      </c>
      <c r="F21" s="165"/>
      <c r="G21" s="77"/>
      <c r="H21" s="187">
        <f t="shared" si="1"/>
        <v>0</v>
      </c>
    </row>
    <row r="22" spans="1:8" x14ac:dyDescent="0.2">
      <c r="A22" s="185" t="s">
        <v>68</v>
      </c>
      <c r="B22" s="186" t="s">
        <v>69</v>
      </c>
      <c r="C22" s="174"/>
      <c r="D22" s="77"/>
      <c r="E22" s="187">
        <f t="shared" si="0"/>
        <v>0</v>
      </c>
      <c r="F22" s="165"/>
      <c r="G22" s="77"/>
      <c r="H22" s="187">
        <f t="shared" si="1"/>
        <v>0</v>
      </c>
    </row>
    <row r="23" spans="1:8" x14ac:dyDescent="0.2">
      <c r="A23" s="185" t="s">
        <v>70</v>
      </c>
      <c r="B23" s="189" t="s">
        <v>71</v>
      </c>
      <c r="C23" s="190"/>
      <c r="D23" s="77"/>
      <c r="E23" s="187">
        <f t="shared" si="0"/>
        <v>0</v>
      </c>
      <c r="F23" s="165"/>
      <c r="G23" s="77"/>
      <c r="H23" s="187">
        <f t="shared" si="1"/>
        <v>0</v>
      </c>
    </row>
    <row r="24" spans="1:8" x14ac:dyDescent="0.2">
      <c r="A24" s="176" t="s">
        <v>72</v>
      </c>
      <c r="B24" s="186" t="s">
        <v>73</v>
      </c>
      <c r="C24" s="197"/>
      <c r="D24" s="77"/>
      <c r="E24" s="198">
        <f t="shared" si="0"/>
        <v>0</v>
      </c>
      <c r="F24" s="165"/>
      <c r="G24" s="77"/>
      <c r="H24" s="187">
        <f t="shared" si="1"/>
        <v>0</v>
      </c>
    </row>
    <row r="25" spans="1:8" x14ac:dyDescent="0.2">
      <c r="A25" s="185" t="s">
        <v>74</v>
      </c>
      <c r="B25" s="195" t="s">
        <v>75</v>
      </c>
      <c r="C25" s="196"/>
      <c r="D25" s="199">
        <f>SUM(D20:D24)*D18</f>
        <v>0</v>
      </c>
      <c r="E25" s="187">
        <f t="shared" si="0"/>
        <v>0</v>
      </c>
      <c r="F25" s="165"/>
      <c r="G25" s="199">
        <f>SUM(G20:G24)*G18</f>
        <v>0</v>
      </c>
      <c r="H25" s="187">
        <f t="shared" si="1"/>
        <v>0</v>
      </c>
    </row>
    <row r="26" spans="1:8" ht="15" customHeight="1" x14ac:dyDescent="0.2">
      <c r="A26" s="185"/>
      <c r="B26" s="191" t="s">
        <v>76</v>
      </c>
      <c r="C26" s="190"/>
      <c r="D26" s="200">
        <f>SUM(D20:D25)</f>
        <v>0</v>
      </c>
      <c r="E26" s="201">
        <f>SUM(E20:E25)</f>
        <v>0</v>
      </c>
      <c r="F26" s="165"/>
      <c r="G26" s="200">
        <f>SUM(G20:G25)</f>
        <v>0</v>
      </c>
      <c r="H26" s="201">
        <f>SUM(H20:H25)</f>
        <v>0</v>
      </c>
    </row>
    <row r="27" spans="1:8" ht="15" customHeight="1" x14ac:dyDescent="0.2">
      <c r="A27" s="194" t="s">
        <v>77</v>
      </c>
      <c r="B27" s="181" t="s">
        <v>78</v>
      </c>
      <c r="C27" s="177"/>
      <c r="D27" s="182"/>
      <c r="E27" s="183"/>
      <c r="F27" s="165"/>
      <c r="G27" s="184"/>
      <c r="H27" s="183"/>
    </row>
    <row r="28" spans="1:8" x14ac:dyDescent="0.2">
      <c r="A28" s="185" t="s">
        <v>79</v>
      </c>
      <c r="B28" s="195" t="s">
        <v>80</v>
      </c>
      <c r="C28" s="196"/>
      <c r="D28" s="77"/>
      <c r="E28" s="187">
        <f>D28*$E$10</f>
        <v>0</v>
      </c>
      <c r="F28" s="165"/>
      <c r="G28" s="77"/>
      <c r="H28" s="187">
        <f t="shared" ref="H28:H32" si="2">G28*$H$10</f>
        <v>0</v>
      </c>
    </row>
    <row r="29" spans="1:8" x14ac:dyDescent="0.2">
      <c r="A29" s="185" t="s">
        <v>81</v>
      </c>
      <c r="B29" s="186" t="s">
        <v>82</v>
      </c>
      <c r="C29" s="174"/>
      <c r="D29" s="77"/>
      <c r="E29" s="187">
        <f>D29*$E$10</f>
        <v>0</v>
      </c>
      <c r="F29" s="165"/>
      <c r="G29" s="77"/>
      <c r="H29" s="187">
        <f t="shared" si="2"/>
        <v>0</v>
      </c>
    </row>
    <row r="30" spans="1:8" x14ac:dyDescent="0.2">
      <c r="A30" s="185" t="s">
        <v>83</v>
      </c>
      <c r="B30" s="186" t="s">
        <v>84</v>
      </c>
      <c r="C30" s="174"/>
      <c r="D30" s="77"/>
      <c r="E30" s="187">
        <f>D30*$E$10</f>
        <v>0</v>
      </c>
      <c r="F30" s="165"/>
      <c r="G30" s="77"/>
      <c r="H30" s="187">
        <f t="shared" si="2"/>
        <v>0</v>
      </c>
    </row>
    <row r="31" spans="1:8" x14ac:dyDescent="0.2">
      <c r="A31" s="185" t="s">
        <v>85</v>
      </c>
      <c r="B31" s="186" t="s">
        <v>86</v>
      </c>
      <c r="C31" s="174"/>
      <c r="D31" s="77"/>
      <c r="E31" s="187">
        <f>D31*$E$10</f>
        <v>0</v>
      </c>
      <c r="F31" s="165"/>
      <c r="G31" s="77"/>
      <c r="H31" s="187">
        <f t="shared" si="2"/>
        <v>0</v>
      </c>
    </row>
    <row r="32" spans="1:8" x14ac:dyDescent="0.2">
      <c r="A32" s="185" t="s">
        <v>164</v>
      </c>
      <c r="B32" s="189" t="s">
        <v>165</v>
      </c>
      <c r="C32" s="190"/>
      <c r="D32" s="77"/>
      <c r="E32" s="187">
        <f>D32*$E$10</f>
        <v>0</v>
      </c>
      <c r="F32" s="165"/>
      <c r="G32" s="77"/>
      <c r="H32" s="187">
        <f t="shared" si="2"/>
        <v>0</v>
      </c>
    </row>
    <row r="33" spans="1:8" ht="15" customHeight="1" x14ac:dyDescent="0.2">
      <c r="A33" s="185"/>
      <c r="B33" s="191" t="s">
        <v>87</v>
      </c>
      <c r="C33" s="190"/>
      <c r="D33" s="200">
        <f>SUM(D28:D32)</f>
        <v>0</v>
      </c>
      <c r="E33" s="201">
        <f>SUM(E28:E32)</f>
        <v>0</v>
      </c>
      <c r="F33" s="165"/>
      <c r="G33" s="200">
        <f>SUM(G28:G32)</f>
        <v>0</v>
      </c>
      <c r="H33" s="201">
        <f>SUM(H28:H32)</f>
        <v>0</v>
      </c>
    </row>
    <row r="34" spans="1:8" ht="15" customHeight="1" x14ac:dyDescent="0.2">
      <c r="A34" s="194" t="s">
        <v>88</v>
      </c>
      <c r="B34" s="181" t="s">
        <v>89</v>
      </c>
      <c r="C34" s="177"/>
      <c r="D34" s="182"/>
      <c r="E34" s="183"/>
      <c r="F34" s="165"/>
      <c r="G34" s="184"/>
      <c r="H34" s="183"/>
    </row>
    <row r="35" spans="1:8" x14ac:dyDescent="0.2">
      <c r="A35" s="185" t="s">
        <v>90</v>
      </c>
      <c r="B35" s="195" t="s">
        <v>91</v>
      </c>
      <c r="C35" s="196"/>
      <c r="D35" s="77"/>
      <c r="E35" s="187">
        <f>D35*$E$10</f>
        <v>0</v>
      </c>
      <c r="F35" s="165"/>
      <c r="G35" s="77"/>
      <c r="H35" s="187">
        <f t="shared" ref="H35:H39" si="3">G35*$H$10</f>
        <v>0</v>
      </c>
    </row>
    <row r="36" spans="1:8" x14ac:dyDescent="0.2">
      <c r="A36" s="185" t="s">
        <v>92</v>
      </c>
      <c r="B36" s="186" t="s">
        <v>93</v>
      </c>
      <c r="C36" s="174"/>
      <c r="D36" s="77"/>
      <c r="E36" s="187">
        <f>D36*$E$10</f>
        <v>0</v>
      </c>
      <c r="F36" s="165"/>
      <c r="G36" s="77"/>
      <c r="H36" s="187">
        <f t="shared" si="3"/>
        <v>0</v>
      </c>
    </row>
    <row r="37" spans="1:8" x14ac:dyDescent="0.2">
      <c r="A37" s="185" t="s">
        <v>94</v>
      </c>
      <c r="B37" s="186" t="s">
        <v>95</v>
      </c>
      <c r="C37" s="174"/>
      <c r="D37" s="77"/>
      <c r="E37" s="187">
        <f>D37*$E$10</f>
        <v>0</v>
      </c>
      <c r="F37" s="165"/>
      <c r="G37" s="77"/>
      <c r="H37" s="187">
        <f t="shared" si="3"/>
        <v>0</v>
      </c>
    </row>
    <row r="38" spans="1:8" x14ac:dyDescent="0.2">
      <c r="A38" s="185" t="s">
        <v>96</v>
      </c>
      <c r="B38" s="186" t="s">
        <v>97</v>
      </c>
      <c r="C38" s="174"/>
      <c r="D38" s="77"/>
      <c r="E38" s="187">
        <f>D38*$E$10</f>
        <v>0</v>
      </c>
      <c r="F38" s="165"/>
      <c r="G38" s="77"/>
      <c r="H38" s="187">
        <f t="shared" si="3"/>
        <v>0</v>
      </c>
    </row>
    <row r="39" spans="1:8" x14ac:dyDescent="0.2">
      <c r="A39" s="185" t="s">
        <v>98</v>
      </c>
      <c r="B39" s="186" t="s">
        <v>99</v>
      </c>
      <c r="C39" s="174"/>
      <c r="D39" s="77"/>
      <c r="E39" s="187">
        <f>D39*$E$10</f>
        <v>0</v>
      </c>
      <c r="F39" s="165"/>
      <c r="G39" s="77"/>
      <c r="H39" s="187">
        <f t="shared" si="3"/>
        <v>0</v>
      </c>
    </row>
    <row r="40" spans="1:8" ht="15" customHeight="1" x14ac:dyDescent="0.2">
      <c r="A40" s="185"/>
      <c r="B40" s="191" t="s">
        <v>100</v>
      </c>
      <c r="C40" s="190"/>
      <c r="D40" s="200">
        <f>SUM(D35:D39)</f>
        <v>0</v>
      </c>
      <c r="E40" s="201">
        <f>SUM(E35:E39)</f>
        <v>0</v>
      </c>
      <c r="F40" s="165"/>
      <c r="G40" s="200">
        <f>SUM(G35:G39)</f>
        <v>0</v>
      </c>
      <c r="H40" s="201">
        <f>SUM(H35:H39)</f>
        <v>0</v>
      </c>
    </row>
    <row r="41" spans="1:8" ht="15" customHeight="1" x14ac:dyDescent="0.2">
      <c r="A41" s="194" t="s">
        <v>101</v>
      </c>
      <c r="B41" s="181" t="s">
        <v>102</v>
      </c>
      <c r="C41" s="177"/>
      <c r="D41" s="182"/>
      <c r="E41" s="183"/>
      <c r="F41" s="165"/>
      <c r="G41" s="184"/>
      <c r="H41" s="183"/>
    </row>
    <row r="42" spans="1:8" x14ac:dyDescent="0.2">
      <c r="A42" s="185" t="s">
        <v>103</v>
      </c>
      <c r="B42" s="195" t="s">
        <v>104</v>
      </c>
      <c r="C42" s="196"/>
      <c r="D42" s="77"/>
      <c r="E42" s="187">
        <f>D42*$E$10</f>
        <v>0</v>
      </c>
      <c r="F42" s="165"/>
      <c r="G42" s="77"/>
      <c r="H42" s="187">
        <f t="shared" ref="H42:H45" si="4">G42*$H$10</f>
        <v>0</v>
      </c>
    </row>
    <row r="43" spans="1:8" x14ac:dyDescent="0.2">
      <c r="A43" s="185" t="s">
        <v>105</v>
      </c>
      <c r="B43" s="186" t="s">
        <v>106</v>
      </c>
      <c r="C43" s="174"/>
      <c r="D43" s="77"/>
      <c r="E43" s="187">
        <f>D43*$E$10</f>
        <v>0</v>
      </c>
      <c r="F43" s="165"/>
      <c r="G43" s="77"/>
      <c r="H43" s="187">
        <f t="shared" si="4"/>
        <v>0</v>
      </c>
    </row>
    <row r="44" spans="1:8" x14ac:dyDescent="0.2">
      <c r="A44" s="185" t="s">
        <v>107</v>
      </c>
      <c r="B44" s="186" t="s">
        <v>108</v>
      </c>
      <c r="C44" s="174"/>
      <c r="D44" s="77"/>
      <c r="E44" s="187">
        <f>D44*$E$10</f>
        <v>0</v>
      </c>
      <c r="F44" s="165"/>
      <c r="G44" s="77"/>
      <c r="H44" s="187">
        <f t="shared" si="4"/>
        <v>0</v>
      </c>
    </row>
    <row r="45" spans="1:8" x14ac:dyDescent="0.2">
      <c r="A45" s="185" t="s">
        <v>109</v>
      </c>
      <c r="B45" s="186" t="s">
        <v>110</v>
      </c>
      <c r="C45" s="174"/>
      <c r="D45" s="77"/>
      <c r="E45" s="187">
        <f>D45*$E$10</f>
        <v>0</v>
      </c>
      <c r="F45" s="165"/>
      <c r="G45" s="77"/>
      <c r="H45" s="187">
        <f t="shared" si="4"/>
        <v>0</v>
      </c>
    </row>
    <row r="46" spans="1:8" ht="15" customHeight="1" x14ac:dyDescent="0.2">
      <c r="A46" s="185"/>
      <c r="B46" s="181" t="s">
        <v>111</v>
      </c>
      <c r="C46" s="174"/>
      <c r="D46" s="200">
        <f>SUM(D42:D45)</f>
        <v>0</v>
      </c>
      <c r="E46" s="201">
        <f>SUM(E42:E45)</f>
        <v>0</v>
      </c>
      <c r="F46" s="165"/>
      <c r="G46" s="200">
        <f>SUM(G42:G45)</f>
        <v>0</v>
      </c>
      <c r="H46" s="201">
        <f>SUM(H42:H45)</f>
        <v>0</v>
      </c>
    </row>
    <row r="47" spans="1:8" ht="15" customHeight="1" x14ac:dyDescent="0.2">
      <c r="A47" s="180" t="s">
        <v>112</v>
      </c>
      <c r="B47" s="181" t="s">
        <v>113</v>
      </c>
      <c r="C47" s="202"/>
      <c r="D47" s="200">
        <f>D18+D26+D33+D40+D46</f>
        <v>0</v>
      </c>
      <c r="E47" s="201">
        <f>E18+E26+E33+E40+E46</f>
        <v>0</v>
      </c>
      <c r="F47" s="165"/>
      <c r="G47" s="200">
        <f>G18+G26+G33+G40+G46</f>
        <v>0</v>
      </c>
      <c r="H47" s="201">
        <f>H18+H26+H33+H40+H46</f>
        <v>0</v>
      </c>
    </row>
    <row r="48" spans="1:8" x14ac:dyDescent="0.2">
      <c r="A48" s="185" t="s">
        <v>114</v>
      </c>
      <c r="B48" s="186" t="s">
        <v>115</v>
      </c>
      <c r="C48" s="174"/>
      <c r="D48" s="77"/>
      <c r="E48" s="187">
        <f>D48*$E$10</f>
        <v>0</v>
      </c>
      <c r="F48" s="165"/>
      <c r="G48" s="77"/>
      <c r="H48" s="187">
        <f>G48*$E$10</f>
        <v>0</v>
      </c>
    </row>
    <row r="49" spans="1:9" ht="15" customHeight="1" x14ac:dyDescent="0.2">
      <c r="A49" s="203" t="s">
        <v>116</v>
      </c>
      <c r="B49" s="191" t="s">
        <v>117</v>
      </c>
      <c r="C49" s="204"/>
      <c r="D49" s="200">
        <f>D47+D48</f>
        <v>0</v>
      </c>
      <c r="E49" s="201">
        <f>E47+E48</f>
        <v>0</v>
      </c>
      <c r="F49" s="165"/>
      <c r="G49" s="200">
        <f>G47+G48</f>
        <v>0</v>
      </c>
      <c r="H49" s="201">
        <f>H47+H48</f>
        <v>0</v>
      </c>
    </row>
    <row r="50" spans="1:9" ht="6.75" customHeight="1" x14ac:dyDescent="0.2">
      <c r="A50" s="176"/>
      <c r="B50" s="197"/>
      <c r="C50" s="197"/>
      <c r="D50" s="205"/>
      <c r="E50" s="198"/>
      <c r="F50" s="165"/>
      <c r="G50" s="206"/>
      <c r="H50" s="198"/>
    </row>
    <row r="51" spans="1:9" ht="15" customHeight="1" x14ac:dyDescent="0.2">
      <c r="A51" s="194" t="s">
        <v>118</v>
      </c>
      <c r="B51" s="177"/>
      <c r="C51" s="202"/>
      <c r="D51" s="178">
        <f>D10+D49</f>
        <v>1</v>
      </c>
      <c r="E51" s="201">
        <f>E10+E49</f>
        <v>0</v>
      </c>
      <c r="F51" s="165"/>
      <c r="G51" s="178">
        <f>G10+G49</f>
        <v>1</v>
      </c>
      <c r="H51" s="201">
        <f>H10+H49</f>
        <v>0</v>
      </c>
    </row>
    <row r="52" spans="1:9" ht="6.75" customHeight="1" x14ac:dyDescent="0.2">
      <c r="A52" s="176"/>
      <c r="B52" s="197"/>
      <c r="C52" s="197"/>
      <c r="D52" s="205"/>
      <c r="E52" s="198"/>
      <c r="F52" s="165"/>
      <c r="G52" s="206"/>
      <c r="H52" s="198"/>
    </row>
    <row r="53" spans="1:9" ht="15" customHeight="1" x14ac:dyDescent="0.2">
      <c r="A53" s="194" t="s">
        <v>119</v>
      </c>
      <c r="B53" s="177"/>
      <c r="C53" s="202"/>
      <c r="D53" s="301" t="str">
        <f>IF(E51=0,"",(E10+E18+E26+E42)/E51)</f>
        <v/>
      </c>
      <c r="E53" s="302"/>
      <c r="F53" s="165"/>
      <c r="G53" s="301" t="str">
        <f>IF(H51=0,"",(H10+H18+H26+H42)/H51)</f>
        <v/>
      </c>
      <c r="H53" s="302"/>
    </row>
    <row r="54" spans="1:9" ht="6.75" customHeight="1" x14ac:dyDescent="0.2">
      <c r="A54" s="176"/>
      <c r="B54" s="177"/>
      <c r="C54" s="177"/>
      <c r="D54" s="1"/>
      <c r="E54" s="2"/>
      <c r="F54" s="165"/>
      <c r="G54" s="48"/>
      <c r="H54" s="2"/>
    </row>
    <row r="55" spans="1:9" ht="15" customHeight="1" x14ac:dyDescent="0.2">
      <c r="A55" s="194" t="s">
        <v>120</v>
      </c>
      <c r="B55" s="177"/>
      <c r="C55" s="202"/>
      <c r="D55" s="79">
        <v>0.3</v>
      </c>
      <c r="E55" s="76"/>
      <c r="F55" s="207"/>
      <c r="G55" s="79">
        <v>0.3</v>
      </c>
      <c r="H55" s="76"/>
    </row>
    <row r="56" spans="1:9" ht="6.75" customHeight="1" x14ac:dyDescent="0.2">
      <c r="A56" s="176"/>
      <c r="B56" s="177"/>
      <c r="C56" s="177"/>
      <c r="D56" s="80"/>
      <c r="E56" s="81"/>
      <c r="F56" s="207"/>
      <c r="G56" s="82"/>
      <c r="H56" s="81"/>
    </row>
    <row r="57" spans="1:9" ht="15" customHeight="1" thickBot="1" x14ac:dyDescent="0.25">
      <c r="A57" s="208" t="s">
        <v>121</v>
      </c>
      <c r="B57" s="209"/>
      <c r="C57" s="210"/>
      <c r="D57" s="83">
        <v>0.8</v>
      </c>
      <c r="E57" s="84"/>
      <c r="F57" s="207"/>
      <c r="G57" s="83">
        <v>0.8</v>
      </c>
      <c r="H57" s="84"/>
    </row>
    <row r="58" spans="1:9" ht="15" customHeight="1" thickTop="1" x14ac:dyDescent="0.2">
      <c r="A58" s="211"/>
      <c r="B58" s="165"/>
      <c r="C58" s="165"/>
      <c r="D58" s="167"/>
      <c r="E58" s="168"/>
      <c r="F58" s="165"/>
      <c r="G58" s="165"/>
      <c r="H58" s="165"/>
    </row>
    <row r="59" spans="1:9" ht="15" customHeight="1" x14ac:dyDescent="0.2">
      <c r="A59" s="303" t="s">
        <v>190</v>
      </c>
      <c r="B59" s="303"/>
      <c r="C59" s="303"/>
      <c r="D59" s="303"/>
      <c r="E59" s="303"/>
      <c r="F59" s="303"/>
      <c r="G59" s="303"/>
      <c r="H59" s="303"/>
    </row>
    <row r="60" spans="1:9" ht="15" customHeight="1" x14ac:dyDescent="0.2">
      <c r="A60" s="213"/>
      <c r="B60" s="213"/>
      <c r="C60" s="50" t="s">
        <v>167</v>
      </c>
      <c r="D60" s="79">
        <v>1</v>
      </c>
      <c r="E60" s="213"/>
      <c r="F60" s="213"/>
      <c r="G60" s="79"/>
      <c r="H60" s="165"/>
      <c r="I60" s="51"/>
    </row>
    <row r="61" spans="1:9" x14ac:dyDescent="0.2">
      <c r="A61" s="213"/>
      <c r="B61" s="165"/>
      <c r="C61" s="165"/>
      <c r="D61" s="167"/>
      <c r="E61" s="168"/>
      <c r="F61" s="165"/>
      <c r="G61" s="165"/>
      <c r="H61" s="165"/>
    </row>
    <row r="62" spans="1:9" ht="15" customHeight="1" x14ac:dyDescent="0.2">
      <c r="A62" s="213"/>
      <c r="B62" s="165"/>
      <c r="C62" s="50" t="s">
        <v>118</v>
      </c>
      <c r="D62" s="167"/>
      <c r="E62" s="214"/>
      <c r="F62" s="165"/>
      <c r="G62" s="165"/>
      <c r="H62" s="165"/>
    </row>
    <row r="63" spans="1:9" ht="15" customHeight="1" x14ac:dyDescent="0.2">
      <c r="A63" s="213"/>
      <c r="B63" s="165"/>
      <c r="C63" s="50" t="s">
        <v>120</v>
      </c>
      <c r="D63" s="167"/>
      <c r="E63" s="85"/>
      <c r="F63" s="165"/>
      <c r="G63" s="165"/>
      <c r="H63" s="165"/>
    </row>
    <row r="64" spans="1:9" ht="15" customHeight="1" x14ac:dyDescent="0.2">
      <c r="A64" s="213"/>
      <c r="B64" s="165"/>
      <c r="C64" s="50" t="s">
        <v>168</v>
      </c>
      <c r="D64" s="167"/>
      <c r="E64" s="85"/>
      <c r="F64" s="165"/>
      <c r="G64" s="165"/>
      <c r="H64" s="165"/>
    </row>
    <row r="65" spans="1:8" ht="15" customHeight="1" x14ac:dyDescent="0.2">
      <c r="A65" s="165"/>
      <c r="B65" s="165"/>
      <c r="C65" s="165"/>
      <c r="D65" s="165"/>
      <c r="E65" s="165"/>
      <c r="F65" s="165"/>
      <c r="G65" s="165"/>
      <c r="H65" s="165"/>
    </row>
    <row r="66" spans="1:8" x14ac:dyDescent="0.2">
      <c r="A66" s="213"/>
      <c r="B66" s="165"/>
      <c r="C66" s="165"/>
      <c r="D66" s="167"/>
      <c r="E66" s="168"/>
      <c r="F66" s="165"/>
      <c r="G66" s="165"/>
      <c r="H66" s="165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8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1"/>
  <sheetViews>
    <sheetView showGridLines="0" showZeros="0" topLeftCell="B1" zoomScale="60" zoomScaleNormal="60" zoomScalePageLayoutView="78" workbookViewId="0">
      <selection activeCell="D2" sqref="D2"/>
    </sheetView>
  </sheetViews>
  <sheetFormatPr baseColWidth="10" defaultColWidth="11.42578125" defaultRowHeight="26.1" customHeight="1" x14ac:dyDescent="0.2"/>
  <cols>
    <col min="1" max="1" width="39.85546875" style="92" hidden="1" customWidth="1"/>
    <col min="2" max="2" width="10.7109375" style="93" customWidth="1"/>
    <col min="3" max="3" width="34" style="92" bestFit="1" customWidth="1"/>
    <col min="4" max="4" width="15.85546875" style="95" customWidth="1"/>
    <col min="5" max="5" width="25.42578125" style="95" customWidth="1"/>
    <col min="6" max="6" width="14.7109375" style="95" customWidth="1"/>
    <col min="7" max="7" width="21.140625" style="95" customWidth="1"/>
    <col min="8" max="8" width="12.85546875" style="265" customWidth="1"/>
    <col min="9" max="9" width="18.85546875" style="95" customWidth="1"/>
    <col min="10" max="10" width="13.7109375" style="92" customWidth="1"/>
    <col min="11" max="11" width="15.28515625" style="92" customWidth="1"/>
    <col min="12" max="12" width="11.7109375" style="92" customWidth="1"/>
    <col min="13" max="13" width="12.7109375" style="92" bestFit="1" customWidth="1"/>
    <col min="14" max="14" width="14.85546875" style="92" bestFit="1" customWidth="1"/>
    <col min="15" max="15" width="9" style="92" customWidth="1"/>
    <col min="16" max="19" width="16.28515625" style="92" customWidth="1"/>
    <col min="20" max="20" width="13.42578125" style="92" customWidth="1"/>
    <col min="21" max="16384" width="11.42578125" style="92"/>
  </cols>
  <sheetData>
    <row r="1" spans="1:19" ht="26.1" customHeight="1" x14ac:dyDescent="0.2">
      <c r="C1" s="94" t="s">
        <v>0</v>
      </c>
      <c r="D1" s="91" t="s">
        <v>383</v>
      </c>
      <c r="E1" s="125"/>
      <c r="G1" s="96"/>
      <c r="H1" s="264"/>
      <c r="I1" s="96"/>
    </row>
    <row r="2" spans="1:19" ht="26.1" customHeight="1" x14ac:dyDescent="0.2">
      <c r="D2" s="128"/>
      <c r="E2" s="126"/>
    </row>
    <row r="3" spans="1:19" ht="26.1" customHeight="1" x14ac:dyDescent="0.2">
      <c r="C3" s="99" t="s">
        <v>1</v>
      </c>
      <c r="D3" s="91" t="s">
        <v>198</v>
      </c>
      <c r="E3" s="125"/>
      <c r="G3" s="96"/>
      <c r="H3" s="264"/>
      <c r="I3" s="96"/>
    </row>
    <row r="4" spans="1:19" ht="26.1" customHeight="1" x14ac:dyDescent="0.2">
      <c r="C4" s="99" t="s">
        <v>2</v>
      </c>
      <c r="D4" s="91" t="s">
        <v>363</v>
      </c>
      <c r="E4" s="127"/>
      <c r="G4" s="96"/>
      <c r="H4" s="264"/>
      <c r="I4" s="96"/>
    </row>
    <row r="5" spans="1:19" ht="26.1" customHeight="1" x14ac:dyDescent="0.2">
      <c r="D5" s="90"/>
      <c r="P5" s="100"/>
      <c r="R5" s="95"/>
    </row>
    <row r="6" spans="1:19" ht="26.1" customHeight="1" x14ac:dyDescent="0.2">
      <c r="C6" s="99" t="s">
        <v>3</v>
      </c>
      <c r="D6" s="89"/>
      <c r="E6" s="101"/>
      <c r="F6" s="92"/>
      <c r="G6" s="102"/>
      <c r="H6" s="304"/>
      <c r="I6" s="304"/>
      <c r="L6" s="103"/>
      <c r="M6" s="103"/>
      <c r="S6" s="103"/>
    </row>
    <row r="7" spans="1:19" ht="30.95" customHeight="1" x14ac:dyDescent="0.2">
      <c r="K7" s="305" t="s">
        <v>169</v>
      </c>
      <c r="L7" s="306"/>
      <c r="M7" s="306"/>
      <c r="N7" s="306"/>
      <c r="O7" s="307"/>
      <c r="P7" s="305" t="s">
        <v>175</v>
      </c>
      <c r="Q7" s="306"/>
      <c r="R7" s="306"/>
      <c r="S7" s="307"/>
    </row>
    <row r="8" spans="1:19" ht="60.95" customHeight="1" x14ac:dyDescent="0.2">
      <c r="B8" s="104" t="s">
        <v>4</v>
      </c>
      <c r="C8" s="105" t="s">
        <v>193</v>
      </c>
      <c r="D8" s="106" t="s">
        <v>387</v>
      </c>
      <c r="E8" s="105" t="s">
        <v>5</v>
      </c>
      <c r="F8" s="106" t="s">
        <v>6</v>
      </c>
      <c r="G8" s="106" t="s">
        <v>180</v>
      </c>
      <c r="H8" s="266" t="s">
        <v>7</v>
      </c>
      <c r="I8" s="106" t="s">
        <v>145</v>
      </c>
      <c r="J8" s="108" t="s">
        <v>172</v>
      </c>
      <c r="K8" s="108" t="s">
        <v>179</v>
      </c>
      <c r="L8" s="108" t="s">
        <v>170</v>
      </c>
      <c r="M8" s="108" t="s">
        <v>9</v>
      </c>
      <c r="N8" s="108" t="s">
        <v>171</v>
      </c>
      <c r="O8" s="108" t="s">
        <v>166</v>
      </c>
      <c r="P8" s="109" t="s">
        <v>173</v>
      </c>
      <c r="Q8" s="109" t="s">
        <v>174</v>
      </c>
      <c r="R8" s="109" t="s">
        <v>171</v>
      </c>
      <c r="S8" s="109" t="s">
        <v>166</v>
      </c>
    </row>
    <row r="9" spans="1:19" s="236" customFormat="1" ht="29.1" customHeight="1" x14ac:dyDescent="0.2">
      <c r="A9" s="110"/>
      <c r="B9" s="88"/>
      <c r="C9" s="260" t="s">
        <v>196</v>
      </c>
      <c r="D9" s="129"/>
      <c r="E9" s="130"/>
      <c r="F9" s="129"/>
      <c r="G9" s="129"/>
      <c r="H9" s="267"/>
      <c r="I9" s="131"/>
      <c r="J9" s="111"/>
      <c r="K9" s="112"/>
      <c r="L9" s="113"/>
      <c r="M9" s="114"/>
      <c r="N9" s="114"/>
      <c r="O9" s="115"/>
      <c r="P9" s="112"/>
      <c r="Q9" s="113"/>
      <c r="R9" s="114"/>
      <c r="S9" s="115"/>
    </row>
    <row r="10" spans="1:19" ht="29.1" customHeight="1" x14ac:dyDescent="0.2">
      <c r="A10" s="110" t="str">
        <f>CONCATENATE(C8,F8)</f>
        <v>RaumbezeichnungReinigungs- gruppe</v>
      </c>
      <c r="B10" s="88">
        <v>1</v>
      </c>
      <c r="C10" s="132" t="s">
        <v>199</v>
      </c>
      <c r="D10" s="110"/>
      <c r="E10" s="129" t="s">
        <v>191</v>
      </c>
      <c r="F10" s="129" t="s">
        <v>226</v>
      </c>
      <c r="G10" s="129" t="s">
        <v>197</v>
      </c>
      <c r="H10" s="267">
        <v>24.84</v>
      </c>
      <c r="I10" s="131" t="s">
        <v>10</v>
      </c>
      <c r="J10" s="111">
        <f>IF(I10=0,0,VLOOKUP(I10,Reinigungsturnus!$A$5:$C$20,3,FALSE)*H10/12)</f>
        <v>157.32</v>
      </c>
      <c r="K10" s="112"/>
      <c r="L10" s="113"/>
      <c r="M10" s="114"/>
      <c r="N10" s="114"/>
      <c r="O10" s="115"/>
      <c r="P10" s="112"/>
      <c r="Q10" s="113"/>
      <c r="R10" s="114"/>
      <c r="S10" s="115">
        <f>VALUE('SVS GR'!$E$62)</f>
        <v>0</v>
      </c>
    </row>
    <row r="11" spans="1:19" ht="29.1" customHeight="1" x14ac:dyDescent="0.2">
      <c r="A11" s="110"/>
      <c r="B11" s="88">
        <v>2</v>
      </c>
      <c r="C11" s="132" t="s">
        <v>200</v>
      </c>
      <c r="D11" s="110"/>
      <c r="E11" s="129" t="s">
        <v>191</v>
      </c>
      <c r="F11" s="129" t="s">
        <v>228</v>
      </c>
      <c r="G11" s="129" t="s">
        <v>197</v>
      </c>
      <c r="H11" s="267">
        <v>14.46</v>
      </c>
      <c r="I11" s="131" t="s">
        <v>14</v>
      </c>
      <c r="J11" s="111">
        <f>IF(I11=0,0,VLOOKUP(I11,Reinigungsturnus!$A$5:$C$20,3,FALSE)*H11/12)</f>
        <v>45.79</v>
      </c>
      <c r="K11" s="112"/>
      <c r="L11" s="113"/>
      <c r="M11" s="114"/>
      <c r="N11" s="114"/>
      <c r="O11" s="115"/>
      <c r="P11" s="112"/>
      <c r="Q11" s="113"/>
      <c r="R11" s="114"/>
      <c r="S11" s="115">
        <f>VALUE('SVS GR'!$E$62)</f>
        <v>0</v>
      </c>
    </row>
    <row r="12" spans="1:19" ht="29.1" customHeight="1" x14ac:dyDescent="0.2">
      <c r="A12" s="110"/>
      <c r="B12" s="88">
        <v>3</v>
      </c>
      <c r="C12" s="132" t="s">
        <v>201</v>
      </c>
      <c r="D12" s="110"/>
      <c r="E12" s="129" t="s">
        <v>191</v>
      </c>
      <c r="F12" s="129" t="s">
        <v>234</v>
      </c>
      <c r="G12" s="129" t="s">
        <v>197</v>
      </c>
      <c r="H12" s="267">
        <v>46.65</v>
      </c>
      <c r="I12" s="131" t="s">
        <v>35</v>
      </c>
      <c r="J12" s="111">
        <f>IF(I12=0,0,VLOOKUP(I12,Reinigungsturnus!$A$5:$C$20,3,FALSE)*H12/12)</f>
        <v>15.549999999999999</v>
      </c>
      <c r="K12" s="112"/>
      <c r="L12" s="113"/>
      <c r="M12" s="114"/>
      <c r="N12" s="114"/>
      <c r="O12" s="115"/>
      <c r="P12" s="112"/>
      <c r="Q12" s="113"/>
      <c r="R12" s="114"/>
      <c r="S12" s="115">
        <f>VALUE('SVS GR'!$E$62)</f>
        <v>0</v>
      </c>
    </row>
    <row r="13" spans="1:19" ht="29.1" customHeight="1" x14ac:dyDescent="0.2">
      <c r="A13" s="110"/>
      <c r="B13" s="88">
        <v>4</v>
      </c>
      <c r="C13" s="132" t="s">
        <v>202</v>
      </c>
      <c r="D13" s="110"/>
      <c r="E13" s="129" t="s">
        <v>191</v>
      </c>
      <c r="F13" s="129" t="s">
        <v>234</v>
      </c>
      <c r="G13" s="129" t="s">
        <v>195</v>
      </c>
      <c r="H13" s="267">
        <v>24.57</v>
      </c>
      <c r="I13" s="131" t="s">
        <v>35</v>
      </c>
      <c r="J13" s="111">
        <f>IF(I13=0,0,VLOOKUP(I13,Reinigungsturnus!$A$5:$C$20,3,FALSE)*H13/12)</f>
        <v>8.19</v>
      </c>
      <c r="K13" s="112"/>
      <c r="L13" s="113"/>
      <c r="M13" s="114"/>
      <c r="N13" s="114"/>
      <c r="O13" s="115"/>
      <c r="P13" s="112"/>
      <c r="Q13" s="113"/>
      <c r="R13" s="114"/>
      <c r="S13" s="115">
        <f>VALUE('SVS GR'!$E$62)</f>
        <v>0</v>
      </c>
    </row>
    <row r="14" spans="1:19" ht="29.1" customHeight="1" x14ac:dyDescent="0.2">
      <c r="A14" s="110"/>
      <c r="B14" s="88">
        <v>5</v>
      </c>
      <c r="C14" s="132" t="s">
        <v>203</v>
      </c>
      <c r="D14" s="110"/>
      <c r="E14" s="129" t="s">
        <v>204</v>
      </c>
      <c r="F14" s="129" t="s">
        <v>227</v>
      </c>
      <c r="G14" s="129" t="s">
        <v>197</v>
      </c>
      <c r="H14" s="267">
        <v>9.36</v>
      </c>
      <c r="I14" s="216" t="s">
        <v>10</v>
      </c>
      <c r="J14" s="111">
        <f>IF(I14=0,0,VLOOKUP(I14,Reinigungsturnus!$A$5:$C$20,3,FALSE)*H14/12)</f>
        <v>59.279999999999994</v>
      </c>
      <c r="K14" s="112"/>
      <c r="L14" s="113"/>
      <c r="M14" s="114"/>
      <c r="N14" s="114"/>
      <c r="O14" s="115"/>
      <c r="P14" s="112"/>
      <c r="Q14" s="113"/>
      <c r="R14" s="114"/>
      <c r="S14" s="115">
        <f>VALUE('SVS GR'!$E$62)</f>
        <v>0</v>
      </c>
    </row>
    <row r="15" spans="1:19" ht="29.1" customHeight="1" x14ac:dyDescent="0.2">
      <c r="A15" s="110"/>
      <c r="B15" s="88">
        <v>6</v>
      </c>
      <c r="C15" s="132" t="s">
        <v>205</v>
      </c>
      <c r="D15" s="110"/>
      <c r="E15" s="129" t="s">
        <v>204</v>
      </c>
      <c r="F15" s="129" t="s">
        <v>227</v>
      </c>
      <c r="G15" s="129" t="s">
        <v>197</v>
      </c>
      <c r="H15" s="267">
        <v>4.13</v>
      </c>
      <c r="I15" s="216" t="s">
        <v>10</v>
      </c>
      <c r="J15" s="111">
        <f>IF(I15=0,0,VLOOKUP(I15,Reinigungsturnus!$A$5:$C$20,3,FALSE)*H15/12)</f>
        <v>26.156666666666666</v>
      </c>
      <c r="K15" s="112"/>
      <c r="L15" s="113"/>
      <c r="M15" s="114"/>
      <c r="N15" s="114"/>
      <c r="O15" s="115"/>
      <c r="P15" s="112"/>
      <c r="Q15" s="113"/>
      <c r="R15" s="114"/>
      <c r="S15" s="115">
        <f>VALUE('SVS GR'!$E$62)</f>
        <v>0</v>
      </c>
    </row>
    <row r="16" spans="1:19" ht="29.1" customHeight="1" x14ac:dyDescent="0.2">
      <c r="A16" s="110"/>
      <c r="B16" s="88">
        <v>7</v>
      </c>
      <c r="C16" s="132" t="s">
        <v>196</v>
      </c>
      <c r="D16" s="110"/>
      <c r="E16" s="129" t="s">
        <v>191</v>
      </c>
      <c r="F16" s="129" t="s">
        <v>236</v>
      </c>
      <c r="G16" s="129" t="s">
        <v>195</v>
      </c>
      <c r="H16" s="267">
        <v>403.35</v>
      </c>
      <c r="I16" s="216" t="s">
        <v>10</v>
      </c>
      <c r="J16" s="111">
        <f>IF(I16=0,0,VLOOKUP(I16,Reinigungsturnus!$A$5:$C$20,3,FALSE)*H16/12)</f>
        <v>2554.5500000000002</v>
      </c>
      <c r="K16" s="112"/>
      <c r="L16" s="113"/>
      <c r="M16" s="114"/>
      <c r="N16" s="114"/>
      <c r="O16" s="115"/>
      <c r="P16" s="112"/>
      <c r="Q16" s="113"/>
      <c r="R16" s="114"/>
      <c r="S16" s="115">
        <f>VALUE('SVS GR'!$E$62)</f>
        <v>0</v>
      </c>
    </row>
    <row r="17" spans="1:19" ht="29.1" customHeight="1" x14ac:dyDescent="0.2">
      <c r="A17" s="110"/>
      <c r="B17" s="88">
        <v>8</v>
      </c>
      <c r="C17" s="132" t="s">
        <v>206</v>
      </c>
      <c r="D17" s="110"/>
      <c r="E17" s="129" t="s">
        <v>191</v>
      </c>
      <c r="F17" s="129" t="s">
        <v>236</v>
      </c>
      <c r="G17" s="129" t="s">
        <v>207</v>
      </c>
      <c r="H17" s="267">
        <v>74.05</v>
      </c>
      <c r="I17" s="216" t="s">
        <v>10</v>
      </c>
      <c r="J17" s="111">
        <f>IF(I17=0,0,VLOOKUP(I17,Reinigungsturnus!$A$5:$C$20,3,FALSE)*H17/12)</f>
        <v>468.98333333333335</v>
      </c>
      <c r="K17" s="112"/>
      <c r="L17" s="113"/>
      <c r="M17" s="114"/>
      <c r="N17" s="114"/>
      <c r="O17" s="115"/>
      <c r="P17" s="112"/>
      <c r="Q17" s="113"/>
      <c r="R17" s="114"/>
      <c r="S17" s="115">
        <f>VALUE('SVS GR'!$E$62)</f>
        <v>0</v>
      </c>
    </row>
    <row r="18" spans="1:19" ht="29.1" customHeight="1" x14ac:dyDescent="0.2">
      <c r="A18" s="110"/>
      <c r="B18" s="88">
        <v>9</v>
      </c>
      <c r="C18" s="132" t="s">
        <v>208</v>
      </c>
      <c r="D18" s="110"/>
      <c r="E18" s="129" t="s">
        <v>191</v>
      </c>
      <c r="F18" s="129" t="s">
        <v>227</v>
      </c>
      <c r="G18" s="129" t="s">
        <v>197</v>
      </c>
      <c r="H18" s="267">
        <v>28.8</v>
      </c>
      <c r="I18" s="131" t="s">
        <v>14</v>
      </c>
      <c r="J18" s="111">
        <f>IF(I18=0,0,VLOOKUP(I18,Reinigungsturnus!$A$5:$C$20,3,FALSE)*H18/12)</f>
        <v>91.2</v>
      </c>
      <c r="K18" s="112"/>
      <c r="L18" s="113"/>
      <c r="M18" s="114"/>
      <c r="N18" s="114"/>
      <c r="O18" s="115"/>
      <c r="P18" s="112"/>
      <c r="Q18" s="113"/>
      <c r="R18" s="114"/>
      <c r="S18" s="115">
        <f>VALUE('SVS GR'!$E$62)</f>
        <v>0</v>
      </c>
    </row>
    <row r="19" spans="1:19" ht="29.1" customHeight="1" x14ac:dyDescent="0.2">
      <c r="A19" s="110"/>
      <c r="B19" s="88">
        <v>10</v>
      </c>
      <c r="C19" s="132" t="s">
        <v>209</v>
      </c>
      <c r="D19" s="110"/>
      <c r="E19" s="129" t="s">
        <v>204</v>
      </c>
      <c r="F19" s="129" t="s">
        <v>227</v>
      </c>
      <c r="G19" s="129" t="s">
        <v>197</v>
      </c>
      <c r="H19" s="267">
        <v>7.53</v>
      </c>
      <c r="I19" s="131" t="s">
        <v>14</v>
      </c>
      <c r="J19" s="111">
        <f>IF(I19=0,0,VLOOKUP(I19,Reinigungsturnus!$A$5:$C$20,3,FALSE)*H19/12)</f>
        <v>23.844999999999999</v>
      </c>
      <c r="K19" s="112"/>
      <c r="L19" s="113"/>
      <c r="M19" s="114"/>
      <c r="N19" s="114"/>
      <c r="O19" s="115"/>
      <c r="P19" s="112"/>
      <c r="Q19" s="113"/>
      <c r="R19" s="114"/>
      <c r="S19" s="115">
        <f>VALUE('SVS GR'!$E$62)</f>
        <v>0</v>
      </c>
    </row>
    <row r="20" spans="1:19" ht="29.1" customHeight="1" x14ac:dyDescent="0.2">
      <c r="A20" s="110"/>
      <c r="B20" s="88">
        <v>11</v>
      </c>
      <c r="C20" s="132" t="s">
        <v>210</v>
      </c>
      <c r="D20" s="110"/>
      <c r="E20" s="129" t="s">
        <v>211</v>
      </c>
      <c r="F20" s="129" t="s">
        <v>235</v>
      </c>
      <c r="G20" s="129" t="s">
        <v>197</v>
      </c>
      <c r="H20" s="267">
        <v>18.38</v>
      </c>
      <c r="I20" s="131" t="s">
        <v>13</v>
      </c>
      <c r="J20" s="111">
        <f>IF(I20=0,0,VLOOKUP(I20,Reinigungsturnus!$A$5:$C$20,3,FALSE)*H20/12)</f>
        <v>291.01666666666665</v>
      </c>
      <c r="K20" s="112"/>
      <c r="L20" s="113"/>
      <c r="M20" s="114"/>
      <c r="N20" s="114"/>
      <c r="O20" s="115"/>
      <c r="P20" s="112"/>
      <c r="Q20" s="113"/>
      <c r="R20" s="114"/>
      <c r="S20" s="115">
        <f>VALUE('SVS GR'!$E$62)</f>
        <v>0</v>
      </c>
    </row>
    <row r="21" spans="1:19" ht="29.1" customHeight="1" x14ac:dyDescent="0.2">
      <c r="A21" s="110"/>
      <c r="B21" s="88">
        <v>12</v>
      </c>
      <c r="C21" s="132" t="s">
        <v>212</v>
      </c>
      <c r="D21" s="110"/>
      <c r="E21" s="129" t="s">
        <v>211</v>
      </c>
      <c r="F21" s="129" t="s">
        <v>225</v>
      </c>
      <c r="G21" s="129" t="s">
        <v>197</v>
      </c>
      <c r="H21" s="267">
        <v>20.72</v>
      </c>
      <c r="I21" s="131" t="s">
        <v>13</v>
      </c>
      <c r="J21" s="111">
        <f>IF(I21=0,0,VLOOKUP(I21,Reinigungsturnus!$A$5:$C$20,3,FALSE)*H21/12)</f>
        <v>328.06666666666666</v>
      </c>
      <c r="K21" s="112"/>
      <c r="L21" s="113"/>
      <c r="M21" s="114"/>
      <c r="N21" s="114"/>
      <c r="O21" s="115"/>
      <c r="P21" s="112"/>
      <c r="Q21" s="113"/>
      <c r="R21" s="114"/>
      <c r="S21" s="115">
        <f>VALUE('SVS GR'!$E$62)</f>
        <v>0</v>
      </c>
    </row>
    <row r="22" spans="1:19" ht="29.1" customHeight="1" x14ac:dyDescent="0.2">
      <c r="A22" s="110"/>
      <c r="B22" s="88">
        <v>13</v>
      </c>
      <c r="C22" s="132" t="s">
        <v>213</v>
      </c>
      <c r="D22" s="110"/>
      <c r="E22" s="129" t="s">
        <v>211</v>
      </c>
      <c r="F22" s="129" t="s">
        <v>235</v>
      </c>
      <c r="G22" s="129" t="s">
        <v>197</v>
      </c>
      <c r="H22" s="267">
        <v>17.329999999999998</v>
      </c>
      <c r="I22" s="131" t="s">
        <v>13</v>
      </c>
      <c r="J22" s="111">
        <f>IF(I22=0,0,VLOOKUP(I22,Reinigungsturnus!$A$5:$C$20,3,FALSE)*H22/12)</f>
        <v>274.39166666666665</v>
      </c>
      <c r="K22" s="112"/>
      <c r="L22" s="113"/>
      <c r="M22" s="114"/>
      <c r="N22" s="114"/>
      <c r="O22" s="115"/>
      <c r="P22" s="112"/>
      <c r="Q22" s="113"/>
      <c r="R22" s="114"/>
      <c r="S22" s="115">
        <f>VALUE('SVS GR'!$E$62)</f>
        <v>0</v>
      </c>
    </row>
    <row r="23" spans="1:19" ht="29.1" customHeight="1" x14ac:dyDescent="0.2">
      <c r="A23" s="110"/>
      <c r="B23" s="88">
        <v>14</v>
      </c>
      <c r="C23" s="132" t="s">
        <v>214</v>
      </c>
      <c r="D23" s="110"/>
      <c r="E23" s="129" t="s">
        <v>211</v>
      </c>
      <c r="F23" s="129" t="s">
        <v>225</v>
      </c>
      <c r="G23" s="129" t="s">
        <v>197</v>
      </c>
      <c r="H23" s="267">
        <v>19.600000000000001</v>
      </c>
      <c r="I23" s="131" t="s">
        <v>13</v>
      </c>
      <c r="J23" s="111">
        <f>IF(I23=0,0,VLOOKUP(I23,Reinigungsturnus!$A$5:$C$20,3,FALSE)*H23/12)</f>
        <v>310.33333333333337</v>
      </c>
      <c r="K23" s="112"/>
      <c r="L23" s="113"/>
      <c r="M23" s="114"/>
      <c r="N23" s="114"/>
      <c r="O23" s="115"/>
      <c r="P23" s="112"/>
      <c r="Q23" s="113"/>
      <c r="R23" s="114"/>
      <c r="S23" s="115">
        <f>VALUE('SVS GR'!$E$62)</f>
        <v>0</v>
      </c>
    </row>
    <row r="24" spans="1:19" ht="29.1" customHeight="1" x14ac:dyDescent="0.2">
      <c r="A24" s="110"/>
      <c r="B24" s="88">
        <v>15</v>
      </c>
      <c r="C24" s="132" t="s">
        <v>215</v>
      </c>
      <c r="D24" s="110"/>
      <c r="E24" s="129" t="s">
        <v>211</v>
      </c>
      <c r="F24" s="129" t="s">
        <v>226</v>
      </c>
      <c r="G24" s="129" t="s">
        <v>197</v>
      </c>
      <c r="H24" s="267">
        <v>31.98</v>
      </c>
      <c r="I24" s="216" t="s">
        <v>14</v>
      </c>
      <c r="J24" s="111">
        <f>IF(I24=0,0,VLOOKUP(I24,Reinigungsturnus!$A$5:$C$20,3,FALSE)*H24/12)</f>
        <v>101.27</v>
      </c>
      <c r="K24" s="112"/>
      <c r="L24" s="113"/>
      <c r="M24" s="114"/>
      <c r="N24" s="114"/>
      <c r="O24" s="115"/>
      <c r="P24" s="112"/>
      <c r="Q24" s="113"/>
      <c r="R24" s="114"/>
      <c r="S24" s="115">
        <f>VALUE('SVS GR'!$E$62)</f>
        <v>0</v>
      </c>
    </row>
    <row r="25" spans="1:19" ht="29.1" customHeight="1" x14ac:dyDescent="0.2">
      <c r="A25" s="110"/>
      <c r="B25" s="88">
        <v>16</v>
      </c>
      <c r="C25" s="132" t="s">
        <v>216</v>
      </c>
      <c r="D25" s="110"/>
      <c r="E25" s="129" t="s">
        <v>211</v>
      </c>
      <c r="F25" s="129" t="s">
        <v>225</v>
      </c>
      <c r="G25" s="129" t="s">
        <v>197</v>
      </c>
      <c r="H25" s="267">
        <v>7.14</v>
      </c>
      <c r="I25" s="131" t="s">
        <v>13</v>
      </c>
      <c r="J25" s="111">
        <f>IF(I25=0,0,VLOOKUP(I25,Reinigungsturnus!$A$5:$C$20,3,FALSE)*H25/12)</f>
        <v>113.05</v>
      </c>
      <c r="K25" s="112"/>
      <c r="L25" s="113"/>
      <c r="M25" s="114"/>
      <c r="N25" s="114"/>
      <c r="O25" s="115"/>
      <c r="P25" s="112"/>
      <c r="Q25" s="113"/>
      <c r="R25" s="114"/>
      <c r="S25" s="115">
        <f>VALUE('SVS GR'!$E$62)</f>
        <v>0</v>
      </c>
    </row>
    <row r="26" spans="1:19" ht="29.1" customHeight="1" x14ac:dyDescent="0.2">
      <c r="A26" s="110"/>
      <c r="B26" s="88">
        <v>17</v>
      </c>
      <c r="C26" s="132" t="s">
        <v>217</v>
      </c>
      <c r="D26" s="110"/>
      <c r="E26" s="129" t="s">
        <v>211</v>
      </c>
      <c r="F26" s="129" t="s">
        <v>226</v>
      </c>
      <c r="G26" s="129" t="s">
        <v>197</v>
      </c>
      <c r="H26" s="267">
        <v>21.07</v>
      </c>
      <c r="I26" s="131" t="s">
        <v>14</v>
      </c>
      <c r="J26" s="111">
        <f>IF(I26=0,0,VLOOKUP(I26,Reinigungsturnus!$A$5:$C$20,3,FALSE)*H26/12)</f>
        <v>66.721666666666664</v>
      </c>
      <c r="K26" s="112"/>
      <c r="L26" s="113"/>
      <c r="M26" s="114"/>
      <c r="N26" s="114"/>
      <c r="O26" s="115"/>
      <c r="P26" s="112"/>
      <c r="Q26" s="113"/>
      <c r="R26" s="114"/>
      <c r="S26" s="115">
        <f>VALUE('SVS GR'!$E$62)</f>
        <v>0</v>
      </c>
    </row>
    <row r="27" spans="1:19" ht="29.1" customHeight="1" x14ac:dyDescent="0.2">
      <c r="A27" s="110"/>
      <c r="B27" s="88">
        <v>18</v>
      </c>
      <c r="C27" s="132" t="s">
        <v>218</v>
      </c>
      <c r="D27" s="110"/>
      <c r="E27" s="129" t="s">
        <v>211</v>
      </c>
      <c r="F27" s="129" t="s">
        <v>236</v>
      </c>
      <c r="G27" s="129" t="s">
        <v>197</v>
      </c>
      <c r="H27" s="267">
        <v>41.01</v>
      </c>
      <c r="I27" s="131" t="s">
        <v>14</v>
      </c>
      <c r="J27" s="111">
        <f>IF(I27=0,0,VLOOKUP(I27,Reinigungsturnus!$A$5:$C$20,3,FALSE)*H27/12)</f>
        <v>129.86499999999998</v>
      </c>
      <c r="K27" s="112"/>
      <c r="L27" s="113"/>
      <c r="M27" s="114"/>
      <c r="N27" s="114"/>
      <c r="O27" s="115"/>
      <c r="P27" s="112"/>
      <c r="Q27" s="113"/>
      <c r="R27" s="114"/>
      <c r="S27" s="115">
        <f>VALUE('SVS GR'!$E$62)</f>
        <v>0</v>
      </c>
    </row>
    <row r="28" spans="1:19" ht="29.1" customHeight="1" x14ac:dyDescent="0.2">
      <c r="A28" s="110"/>
      <c r="B28" s="88">
        <v>19</v>
      </c>
      <c r="C28" s="132" t="s">
        <v>219</v>
      </c>
      <c r="D28" s="110"/>
      <c r="E28" s="129" t="s">
        <v>211</v>
      </c>
      <c r="F28" s="129" t="s">
        <v>362</v>
      </c>
      <c r="G28" s="129" t="s">
        <v>197</v>
      </c>
      <c r="H28" s="267">
        <v>3.96</v>
      </c>
      <c r="I28" s="131" t="s">
        <v>14</v>
      </c>
      <c r="J28" s="111">
        <f>IF(I28=0,0,VLOOKUP(I28,Reinigungsturnus!$A$5:$C$20,3,FALSE)*H28/12)</f>
        <v>12.54</v>
      </c>
      <c r="K28" s="112"/>
      <c r="L28" s="113"/>
      <c r="M28" s="114"/>
      <c r="N28" s="114"/>
      <c r="O28" s="115"/>
      <c r="P28" s="112"/>
      <c r="Q28" s="113"/>
      <c r="R28" s="114"/>
      <c r="S28" s="115">
        <f>VALUE('SVS GR'!$E$62)</f>
        <v>0</v>
      </c>
    </row>
    <row r="29" spans="1:19" ht="29.1" customHeight="1" x14ac:dyDescent="0.2">
      <c r="A29" s="110"/>
      <c r="B29" s="88">
        <v>20</v>
      </c>
      <c r="C29" s="132" t="s">
        <v>220</v>
      </c>
      <c r="D29" s="110"/>
      <c r="E29" s="129" t="s">
        <v>211</v>
      </c>
      <c r="F29" s="129" t="s">
        <v>225</v>
      </c>
      <c r="G29" s="129" t="s">
        <v>197</v>
      </c>
      <c r="H29" s="267">
        <v>3.82</v>
      </c>
      <c r="I29" s="131" t="s">
        <v>14</v>
      </c>
      <c r="J29" s="111">
        <f>IF(I29=0,0,VLOOKUP(I29,Reinigungsturnus!$A$5:$C$20,3,FALSE)*H29/12)</f>
        <v>12.096666666666666</v>
      </c>
      <c r="K29" s="112"/>
      <c r="L29" s="113"/>
      <c r="M29" s="114"/>
      <c r="N29" s="114"/>
      <c r="O29" s="115"/>
      <c r="P29" s="112"/>
      <c r="Q29" s="113"/>
      <c r="R29" s="114"/>
      <c r="S29" s="115">
        <f>VALUE('SVS GR'!$E$62)</f>
        <v>0</v>
      </c>
    </row>
    <row r="30" spans="1:19" s="236" customFormat="1" ht="29.1" customHeight="1" x14ac:dyDescent="0.2">
      <c r="A30" s="110"/>
      <c r="B30" s="88"/>
      <c r="C30" s="260" t="s">
        <v>384</v>
      </c>
      <c r="D30" s="129"/>
      <c r="E30" s="130"/>
      <c r="F30" s="129"/>
      <c r="G30" s="129"/>
      <c r="H30" s="267"/>
      <c r="I30" s="131"/>
      <c r="J30" s="111">
        <f>IF(I30=0,0,VLOOKUP(I30,Reinigungsturnus!$A$5:$C$20,3,FALSE)*H30/12)</f>
        <v>0</v>
      </c>
      <c r="K30" s="112"/>
      <c r="L30" s="113"/>
      <c r="M30" s="114"/>
      <c r="N30" s="114"/>
      <c r="O30" s="115"/>
      <c r="P30" s="112"/>
      <c r="Q30" s="113"/>
      <c r="R30" s="114"/>
      <c r="S30" s="115"/>
    </row>
    <row r="31" spans="1:19" s="236" customFormat="1" ht="29.1" customHeight="1" x14ac:dyDescent="0.2">
      <c r="A31" s="110"/>
      <c r="B31" s="88">
        <v>21</v>
      </c>
      <c r="C31" s="132" t="s">
        <v>385</v>
      </c>
      <c r="D31" s="129"/>
      <c r="E31" s="130" t="s">
        <v>191</v>
      </c>
      <c r="F31" s="129" t="s">
        <v>235</v>
      </c>
      <c r="G31" s="129" t="s">
        <v>197</v>
      </c>
      <c r="H31" s="267">
        <v>22.83</v>
      </c>
      <c r="I31" s="131" t="s">
        <v>11</v>
      </c>
      <c r="J31" s="111">
        <f>IF(I31=0,0,VLOOKUP(I31,Reinigungsturnus!$A$5:$C$20,3,FALSE)*H31/12)</f>
        <v>216.88499999999999</v>
      </c>
      <c r="K31" s="112"/>
      <c r="L31" s="113"/>
      <c r="M31" s="114"/>
      <c r="N31" s="114"/>
      <c r="O31" s="115"/>
      <c r="P31" s="112"/>
      <c r="Q31" s="113"/>
      <c r="R31" s="114"/>
      <c r="S31" s="115"/>
    </row>
    <row r="32" spans="1:19" s="236" customFormat="1" ht="29.1" customHeight="1" x14ac:dyDescent="0.2">
      <c r="A32" s="110"/>
      <c r="B32" s="88">
        <v>22</v>
      </c>
      <c r="C32" s="132" t="s">
        <v>386</v>
      </c>
      <c r="D32" s="129"/>
      <c r="E32" s="130" t="s">
        <v>191</v>
      </c>
      <c r="F32" s="129" t="s">
        <v>225</v>
      </c>
      <c r="G32" s="129" t="s">
        <v>197</v>
      </c>
      <c r="H32" s="267">
        <v>10.49</v>
      </c>
      <c r="I32" s="131" t="s">
        <v>11</v>
      </c>
      <c r="J32" s="111">
        <f>IF(I32=0,0,VLOOKUP(I32,Reinigungsturnus!$A$5:$C$20,3,FALSE)*H32/12)</f>
        <v>99.655000000000015</v>
      </c>
      <c r="K32" s="112"/>
      <c r="L32" s="113"/>
      <c r="M32" s="114"/>
      <c r="N32" s="114"/>
      <c r="O32" s="115"/>
      <c r="P32" s="112"/>
      <c r="Q32" s="113"/>
      <c r="R32" s="114"/>
      <c r="S32" s="115"/>
    </row>
    <row r="33" spans="1:19" s="236" customFormat="1" ht="29.1" customHeight="1" x14ac:dyDescent="0.2">
      <c r="A33" s="110"/>
      <c r="B33" s="88">
        <v>23</v>
      </c>
      <c r="C33" s="132" t="s">
        <v>388</v>
      </c>
      <c r="D33" s="129"/>
      <c r="E33" s="130" t="s">
        <v>191</v>
      </c>
      <c r="F33" s="129" t="s">
        <v>225</v>
      </c>
      <c r="G33" s="129" t="s">
        <v>197</v>
      </c>
      <c r="H33" s="267">
        <v>2.5299999999999998</v>
      </c>
      <c r="I33" s="131" t="s">
        <v>11</v>
      </c>
      <c r="J33" s="111">
        <f>IF(I33=0,0,VLOOKUP(I33,Reinigungsturnus!$A$5:$C$20,3,FALSE)*H33/12)</f>
        <v>24.034999999999997</v>
      </c>
      <c r="K33" s="112"/>
      <c r="L33" s="113"/>
      <c r="M33" s="114"/>
      <c r="N33" s="114"/>
      <c r="O33" s="115"/>
      <c r="P33" s="112"/>
      <c r="Q33" s="113"/>
      <c r="R33" s="114"/>
      <c r="S33" s="115"/>
    </row>
    <row r="34" spans="1:19" s="236" customFormat="1" ht="29.1" customHeight="1" x14ac:dyDescent="0.2">
      <c r="A34" s="110"/>
      <c r="B34" s="88">
        <v>24</v>
      </c>
      <c r="C34" s="132" t="s">
        <v>389</v>
      </c>
      <c r="D34" s="129"/>
      <c r="E34" s="130" t="s">
        <v>191</v>
      </c>
      <c r="F34" s="129" t="s">
        <v>235</v>
      </c>
      <c r="G34" s="129" t="s">
        <v>197</v>
      </c>
      <c r="H34" s="267">
        <v>22.62</v>
      </c>
      <c r="I34" s="131" t="s">
        <v>11</v>
      </c>
      <c r="J34" s="111">
        <f>IF(I34=0,0,VLOOKUP(I34,Reinigungsturnus!$A$5:$C$20,3,FALSE)*H34/12)</f>
        <v>214.89000000000001</v>
      </c>
      <c r="K34" s="112"/>
      <c r="L34" s="113"/>
      <c r="M34" s="114"/>
      <c r="N34" s="114"/>
      <c r="O34" s="115"/>
      <c r="P34" s="112"/>
      <c r="Q34" s="113"/>
      <c r="R34" s="114"/>
      <c r="S34" s="115"/>
    </row>
    <row r="35" spans="1:19" s="236" customFormat="1" ht="29.1" customHeight="1" x14ac:dyDescent="0.2">
      <c r="A35" s="110"/>
      <c r="B35" s="88">
        <v>25</v>
      </c>
      <c r="C35" s="132" t="s">
        <v>390</v>
      </c>
      <c r="D35" s="129"/>
      <c r="E35" s="130" t="s">
        <v>191</v>
      </c>
      <c r="F35" s="129" t="s">
        <v>225</v>
      </c>
      <c r="G35" s="129" t="s">
        <v>197</v>
      </c>
      <c r="H35" s="267">
        <v>10.37</v>
      </c>
      <c r="I35" s="131" t="s">
        <v>11</v>
      </c>
      <c r="J35" s="111">
        <f>IF(I35=0,0,VLOOKUP(I35,Reinigungsturnus!$A$5:$C$20,3,FALSE)*H35/12)</f>
        <v>98.514999999999986</v>
      </c>
      <c r="K35" s="112"/>
      <c r="L35" s="113"/>
      <c r="M35" s="114"/>
      <c r="N35" s="114"/>
      <c r="O35" s="115"/>
      <c r="P35" s="112"/>
      <c r="Q35" s="113"/>
      <c r="R35" s="114"/>
      <c r="S35" s="115"/>
    </row>
    <row r="36" spans="1:19" s="236" customFormat="1" ht="29.1" customHeight="1" x14ac:dyDescent="0.2">
      <c r="A36" s="110"/>
      <c r="B36" s="88">
        <v>26</v>
      </c>
      <c r="C36" s="132" t="s">
        <v>391</v>
      </c>
      <c r="D36" s="129"/>
      <c r="E36" s="130" t="s">
        <v>191</v>
      </c>
      <c r="F36" s="129" t="s">
        <v>225</v>
      </c>
      <c r="G36" s="129" t="s">
        <v>197</v>
      </c>
      <c r="H36" s="267">
        <v>2.5299999999999998</v>
      </c>
      <c r="I36" s="131" t="s">
        <v>11</v>
      </c>
      <c r="J36" s="111">
        <f>IF(I36=0,0,VLOOKUP(I36,Reinigungsturnus!$A$5:$C$20,3,FALSE)*H36/12)</f>
        <v>24.034999999999997</v>
      </c>
      <c r="K36" s="112"/>
      <c r="L36" s="113"/>
      <c r="M36" s="114"/>
      <c r="N36" s="114"/>
      <c r="O36" s="115"/>
      <c r="P36" s="112"/>
      <c r="Q36" s="113"/>
      <c r="R36" s="114"/>
      <c r="S36" s="115"/>
    </row>
    <row r="37" spans="1:19" s="236" customFormat="1" ht="29.1" customHeight="1" x14ac:dyDescent="0.2">
      <c r="A37" s="110"/>
      <c r="B37" s="88">
        <v>27</v>
      </c>
      <c r="C37" s="132" t="s">
        <v>392</v>
      </c>
      <c r="D37" s="129"/>
      <c r="E37" s="130" t="s">
        <v>211</v>
      </c>
      <c r="F37" s="129" t="s">
        <v>235</v>
      </c>
      <c r="G37" s="129" t="s">
        <v>197</v>
      </c>
      <c r="H37" s="267">
        <v>21.94</v>
      </c>
      <c r="I37" s="131" t="s">
        <v>11</v>
      </c>
      <c r="J37" s="111">
        <f>IF(I37=0,0,VLOOKUP(I37,Reinigungsturnus!$A$5:$C$20,3,FALSE)*H37/12)</f>
        <v>208.43000000000004</v>
      </c>
      <c r="K37" s="112"/>
      <c r="L37" s="113"/>
      <c r="M37" s="114"/>
      <c r="N37" s="114"/>
      <c r="O37" s="115"/>
      <c r="P37" s="112"/>
      <c r="Q37" s="113"/>
      <c r="R37" s="114"/>
      <c r="S37" s="115"/>
    </row>
    <row r="38" spans="1:19" s="236" customFormat="1" ht="29.1" customHeight="1" x14ac:dyDescent="0.2">
      <c r="A38" s="110"/>
      <c r="B38" s="88">
        <v>28</v>
      </c>
      <c r="C38" s="132" t="s">
        <v>393</v>
      </c>
      <c r="D38" s="129"/>
      <c r="E38" s="130" t="s">
        <v>211</v>
      </c>
      <c r="F38" s="129" t="s">
        <v>225</v>
      </c>
      <c r="G38" s="129" t="s">
        <v>197</v>
      </c>
      <c r="H38" s="267">
        <v>8.61</v>
      </c>
      <c r="I38" s="131" t="s">
        <v>11</v>
      </c>
      <c r="J38" s="111">
        <f>IF(I38=0,0,VLOOKUP(I38,Reinigungsturnus!$A$5:$C$20,3,FALSE)*H38/12)</f>
        <v>81.795000000000002</v>
      </c>
      <c r="K38" s="112"/>
      <c r="L38" s="113"/>
      <c r="M38" s="114"/>
      <c r="N38" s="114"/>
      <c r="O38" s="115"/>
      <c r="P38" s="112"/>
      <c r="Q38" s="113"/>
      <c r="R38" s="114"/>
      <c r="S38" s="115"/>
    </row>
    <row r="39" spans="1:19" s="236" customFormat="1" ht="29.1" customHeight="1" x14ac:dyDescent="0.2">
      <c r="A39" s="110"/>
      <c r="B39" s="88">
        <v>29</v>
      </c>
      <c r="C39" s="132" t="s">
        <v>394</v>
      </c>
      <c r="D39" s="129"/>
      <c r="E39" s="130" t="s">
        <v>211</v>
      </c>
      <c r="F39" s="129" t="s">
        <v>225</v>
      </c>
      <c r="G39" s="129" t="s">
        <v>197</v>
      </c>
      <c r="H39" s="267">
        <v>2.96</v>
      </c>
      <c r="I39" s="131" t="s">
        <v>11</v>
      </c>
      <c r="J39" s="111">
        <f>IF(I39=0,0,VLOOKUP(I39,Reinigungsturnus!$A$5:$C$20,3,FALSE)*H39/12)</f>
        <v>28.12</v>
      </c>
      <c r="K39" s="112"/>
      <c r="L39" s="113"/>
      <c r="M39" s="114"/>
      <c r="N39" s="114"/>
      <c r="O39" s="115"/>
      <c r="P39" s="112"/>
      <c r="Q39" s="113"/>
      <c r="R39" s="114"/>
      <c r="S39" s="115"/>
    </row>
    <row r="40" spans="1:19" s="236" customFormat="1" ht="29.1" customHeight="1" x14ac:dyDescent="0.2">
      <c r="A40" s="110"/>
      <c r="B40" s="88">
        <v>30</v>
      </c>
      <c r="C40" s="132" t="s">
        <v>395</v>
      </c>
      <c r="D40" s="129"/>
      <c r="E40" s="130" t="s">
        <v>211</v>
      </c>
      <c r="F40" s="129" t="s">
        <v>235</v>
      </c>
      <c r="G40" s="129" t="s">
        <v>197</v>
      </c>
      <c r="H40" s="267">
        <v>21.94</v>
      </c>
      <c r="I40" s="131" t="s">
        <v>11</v>
      </c>
      <c r="J40" s="111">
        <f>IF(I40=0,0,VLOOKUP(I40,Reinigungsturnus!$A$5:$C$20,3,FALSE)*H40/12)</f>
        <v>208.43000000000004</v>
      </c>
      <c r="K40" s="112"/>
      <c r="L40" s="113"/>
      <c r="M40" s="114"/>
      <c r="N40" s="114"/>
      <c r="O40" s="115"/>
      <c r="P40" s="112"/>
      <c r="Q40" s="113"/>
      <c r="R40" s="114"/>
      <c r="S40" s="115"/>
    </row>
    <row r="41" spans="1:19" s="236" customFormat="1" ht="29.1" customHeight="1" x14ac:dyDescent="0.2">
      <c r="A41" s="110"/>
      <c r="B41" s="88">
        <v>31</v>
      </c>
      <c r="C41" s="132" t="s">
        <v>396</v>
      </c>
      <c r="D41" s="129"/>
      <c r="E41" s="130" t="s">
        <v>211</v>
      </c>
      <c r="F41" s="129" t="s">
        <v>225</v>
      </c>
      <c r="G41" s="129" t="s">
        <v>197</v>
      </c>
      <c r="H41" s="267">
        <v>8.61</v>
      </c>
      <c r="I41" s="131" t="s">
        <v>11</v>
      </c>
      <c r="J41" s="111">
        <f>IF(I41=0,0,VLOOKUP(I41,Reinigungsturnus!$A$5:$C$20,3,FALSE)*H41/12)</f>
        <v>81.795000000000002</v>
      </c>
      <c r="K41" s="112"/>
      <c r="L41" s="113"/>
      <c r="M41" s="114"/>
      <c r="N41" s="114"/>
      <c r="O41" s="115"/>
      <c r="P41" s="112"/>
      <c r="Q41" s="113"/>
      <c r="R41" s="114"/>
      <c r="S41" s="115"/>
    </row>
    <row r="42" spans="1:19" s="236" customFormat="1" ht="29.1" customHeight="1" x14ac:dyDescent="0.2">
      <c r="A42" s="110"/>
      <c r="B42" s="88">
        <v>32</v>
      </c>
      <c r="C42" s="132" t="s">
        <v>397</v>
      </c>
      <c r="D42" s="129"/>
      <c r="E42" s="130" t="s">
        <v>211</v>
      </c>
      <c r="F42" s="129" t="s">
        <v>225</v>
      </c>
      <c r="G42" s="129" t="s">
        <v>197</v>
      </c>
      <c r="H42" s="267">
        <v>2.76</v>
      </c>
      <c r="I42" s="131" t="s">
        <v>11</v>
      </c>
      <c r="J42" s="111">
        <f>IF(I42=0,0,VLOOKUP(I42,Reinigungsturnus!$A$5:$C$20,3,FALSE)*H42/12)</f>
        <v>26.22</v>
      </c>
      <c r="K42" s="112"/>
      <c r="L42" s="113"/>
      <c r="M42" s="114"/>
      <c r="N42" s="114"/>
      <c r="O42" s="115"/>
      <c r="P42" s="112"/>
      <c r="Q42" s="113"/>
      <c r="R42" s="114"/>
      <c r="S42" s="115"/>
    </row>
    <row r="43" spans="1:19" s="236" customFormat="1" ht="29.1" customHeight="1" x14ac:dyDescent="0.2">
      <c r="A43" s="110"/>
      <c r="B43" s="88">
        <v>33</v>
      </c>
      <c r="C43" s="132" t="s">
        <v>398</v>
      </c>
      <c r="D43" s="129"/>
      <c r="E43" s="130" t="s">
        <v>211</v>
      </c>
      <c r="F43" s="129" t="s">
        <v>235</v>
      </c>
      <c r="G43" s="129" t="s">
        <v>197</v>
      </c>
      <c r="H43" s="267">
        <v>9.15</v>
      </c>
      <c r="I43" s="131" t="s">
        <v>11</v>
      </c>
      <c r="J43" s="111">
        <f>IF(I43=0,0,VLOOKUP(I43,Reinigungsturnus!$A$5:$C$20,3,FALSE)*H43/12)</f>
        <v>86.925000000000011</v>
      </c>
      <c r="K43" s="112"/>
      <c r="L43" s="113"/>
      <c r="M43" s="114"/>
      <c r="N43" s="114"/>
      <c r="O43" s="115"/>
      <c r="P43" s="112"/>
      <c r="Q43" s="113"/>
      <c r="R43" s="114"/>
      <c r="S43" s="115"/>
    </row>
    <row r="44" spans="1:19" s="236" customFormat="1" ht="29.1" customHeight="1" x14ac:dyDescent="0.2">
      <c r="A44" s="110"/>
      <c r="B44" s="88">
        <v>34</v>
      </c>
      <c r="C44" s="132" t="s">
        <v>399</v>
      </c>
      <c r="D44" s="129"/>
      <c r="E44" s="130" t="s">
        <v>211</v>
      </c>
      <c r="F44" s="129" t="s">
        <v>225</v>
      </c>
      <c r="G44" s="129" t="s">
        <v>197</v>
      </c>
      <c r="H44" s="267">
        <v>1.89</v>
      </c>
      <c r="I44" s="131" t="s">
        <v>11</v>
      </c>
      <c r="J44" s="111">
        <f>IF(I44=0,0,VLOOKUP(I44,Reinigungsturnus!$A$5:$C$20,3,FALSE)*H44/12)</f>
        <v>17.954999999999998</v>
      </c>
      <c r="K44" s="112"/>
      <c r="L44" s="113"/>
      <c r="M44" s="114"/>
      <c r="N44" s="114"/>
      <c r="O44" s="115"/>
      <c r="P44" s="112"/>
      <c r="Q44" s="113"/>
      <c r="R44" s="114"/>
      <c r="S44" s="115"/>
    </row>
    <row r="45" spans="1:19" s="236" customFormat="1" ht="29.1" customHeight="1" x14ac:dyDescent="0.2">
      <c r="A45" s="110"/>
      <c r="B45" s="88">
        <v>35</v>
      </c>
      <c r="C45" s="132" t="s">
        <v>400</v>
      </c>
      <c r="D45" s="129"/>
      <c r="E45" s="130" t="s">
        <v>211</v>
      </c>
      <c r="F45" s="129" t="s">
        <v>226</v>
      </c>
      <c r="G45" s="129" t="s">
        <v>197</v>
      </c>
      <c r="H45" s="267">
        <v>8.0299999999999994</v>
      </c>
      <c r="I45" s="131" t="s">
        <v>11</v>
      </c>
      <c r="J45" s="111">
        <f>IF(I45=0,0,VLOOKUP(I45,Reinigungsturnus!$A$5:$C$20,3,FALSE)*H45/12)</f>
        <v>76.284999999999997</v>
      </c>
      <c r="K45" s="112"/>
      <c r="L45" s="113"/>
      <c r="M45" s="114"/>
      <c r="N45" s="114"/>
      <c r="O45" s="115"/>
      <c r="P45" s="112"/>
      <c r="Q45" s="113"/>
      <c r="R45" s="114"/>
      <c r="S45" s="115"/>
    </row>
    <row r="46" spans="1:19" s="236" customFormat="1" ht="29.1" customHeight="1" x14ac:dyDescent="0.2">
      <c r="A46" s="110"/>
      <c r="B46" s="88">
        <v>36</v>
      </c>
      <c r="C46" s="132" t="s">
        <v>401</v>
      </c>
      <c r="D46" s="129"/>
      <c r="E46" s="130" t="s">
        <v>211</v>
      </c>
      <c r="F46" s="129" t="s">
        <v>235</v>
      </c>
      <c r="G46" s="129" t="s">
        <v>197</v>
      </c>
      <c r="H46" s="267">
        <v>26.7</v>
      </c>
      <c r="I46" s="131" t="s">
        <v>11</v>
      </c>
      <c r="J46" s="111">
        <f>IF(I46=0,0,VLOOKUP(I46,Reinigungsturnus!$A$5:$C$20,3,FALSE)*H46/12)</f>
        <v>253.64999999999998</v>
      </c>
      <c r="K46" s="112"/>
      <c r="L46" s="113"/>
      <c r="M46" s="114"/>
      <c r="N46" s="114"/>
      <c r="O46" s="115"/>
      <c r="P46" s="112"/>
      <c r="Q46" s="113"/>
      <c r="R46" s="114"/>
      <c r="S46" s="115"/>
    </row>
    <row r="47" spans="1:19" s="236" customFormat="1" ht="29.1" customHeight="1" x14ac:dyDescent="0.2">
      <c r="A47" s="110"/>
      <c r="B47" s="88">
        <v>37</v>
      </c>
      <c r="C47" s="132" t="s">
        <v>402</v>
      </c>
      <c r="D47" s="129"/>
      <c r="E47" s="130" t="s">
        <v>211</v>
      </c>
      <c r="F47" s="129" t="s">
        <v>225</v>
      </c>
      <c r="G47" s="129" t="s">
        <v>197</v>
      </c>
      <c r="H47" s="267">
        <v>12.15</v>
      </c>
      <c r="I47" s="131" t="s">
        <v>11</v>
      </c>
      <c r="J47" s="111">
        <f>IF(I47=0,0,VLOOKUP(I47,Reinigungsturnus!$A$5:$C$20,3,FALSE)*H47/12)</f>
        <v>115.42500000000001</v>
      </c>
      <c r="K47" s="112"/>
      <c r="L47" s="113"/>
      <c r="M47" s="114"/>
      <c r="N47" s="114"/>
      <c r="O47" s="115"/>
      <c r="P47" s="112"/>
      <c r="Q47" s="113"/>
      <c r="R47" s="114"/>
      <c r="S47" s="115"/>
    </row>
    <row r="48" spans="1:19" s="236" customFormat="1" ht="29.1" customHeight="1" x14ac:dyDescent="0.2">
      <c r="A48" s="110"/>
      <c r="B48" s="88">
        <v>38</v>
      </c>
      <c r="C48" s="132" t="s">
        <v>403</v>
      </c>
      <c r="D48" s="129"/>
      <c r="E48" s="130" t="s">
        <v>211</v>
      </c>
      <c r="F48" s="129" t="s">
        <v>225</v>
      </c>
      <c r="G48" s="129" t="s">
        <v>197</v>
      </c>
      <c r="H48" s="267">
        <v>5.16</v>
      </c>
      <c r="I48" s="131" t="s">
        <v>11</v>
      </c>
      <c r="J48" s="111">
        <f>IF(I48=0,0,VLOOKUP(I48,Reinigungsturnus!$A$5:$C$20,3,FALSE)*H48/12)</f>
        <v>49.02</v>
      </c>
      <c r="K48" s="112"/>
      <c r="L48" s="113"/>
      <c r="M48" s="114"/>
      <c r="N48" s="114"/>
      <c r="O48" s="115"/>
      <c r="P48" s="112"/>
      <c r="Q48" s="113"/>
      <c r="R48" s="114"/>
      <c r="S48" s="115"/>
    </row>
    <row r="49" spans="1:19" s="236" customFormat="1" ht="29.1" customHeight="1" x14ac:dyDescent="0.2">
      <c r="A49" s="110"/>
      <c r="B49" s="88">
        <v>39</v>
      </c>
      <c r="C49" s="132" t="s">
        <v>400</v>
      </c>
      <c r="D49" s="129"/>
      <c r="E49" s="130" t="s">
        <v>211</v>
      </c>
      <c r="F49" s="129" t="s">
        <v>226</v>
      </c>
      <c r="G49" s="129" t="s">
        <v>197</v>
      </c>
      <c r="H49" s="267">
        <v>15.6</v>
      </c>
      <c r="I49" s="131" t="s">
        <v>11</v>
      </c>
      <c r="J49" s="111">
        <f>IF(I49=0,0,VLOOKUP(I49,Reinigungsturnus!$A$5:$C$20,3,FALSE)*H49/12)</f>
        <v>148.19999999999999</v>
      </c>
      <c r="K49" s="112"/>
      <c r="L49" s="113"/>
      <c r="M49" s="114"/>
      <c r="N49" s="114"/>
      <c r="O49" s="115"/>
      <c r="P49" s="112"/>
      <c r="Q49" s="113"/>
      <c r="R49" s="114"/>
      <c r="S49" s="115"/>
    </row>
    <row r="50" spans="1:19" s="236" customFormat="1" ht="29.1" customHeight="1" x14ac:dyDescent="0.2">
      <c r="A50" s="110"/>
      <c r="B50" s="88">
        <v>40</v>
      </c>
      <c r="C50" s="132" t="s">
        <v>404</v>
      </c>
      <c r="D50" s="129"/>
      <c r="E50" s="130" t="s">
        <v>211</v>
      </c>
      <c r="F50" s="129" t="s">
        <v>226</v>
      </c>
      <c r="G50" s="129" t="s">
        <v>197</v>
      </c>
      <c r="H50" s="267">
        <v>11.25</v>
      </c>
      <c r="I50" s="131" t="s">
        <v>11</v>
      </c>
      <c r="J50" s="111">
        <f>IF(I50=0,0,VLOOKUP(I50,Reinigungsturnus!$A$5:$C$20,3,FALSE)*H50/12)</f>
        <v>106.875</v>
      </c>
      <c r="K50" s="112"/>
      <c r="L50" s="113"/>
      <c r="M50" s="114"/>
      <c r="N50" s="114"/>
      <c r="O50" s="115"/>
      <c r="P50" s="112"/>
      <c r="Q50" s="113"/>
      <c r="R50" s="114"/>
      <c r="S50" s="115"/>
    </row>
    <row r="51" spans="1:19" ht="35.1" customHeight="1" x14ac:dyDescent="0.2">
      <c r="B51" s="116" t="s">
        <v>192</v>
      </c>
      <c r="C51" s="117"/>
      <c r="D51" s="118"/>
      <c r="E51" s="118"/>
      <c r="F51" s="118"/>
      <c r="G51" s="118"/>
      <c r="H51" s="268"/>
      <c r="I51" s="118"/>
      <c r="J51" s="120"/>
      <c r="K51" s="120"/>
      <c r="L51" s="121">
        <f>SUM(L9:L50)</f>
        <v>0</v>
      </c>
      <c r="M51" s="122">
        <f>SUM(M9:M50)</f>
        <v>0</v>
      </c>
      <c r="N51" s="122">
        <f>SUM(N9:N50)</f>
        <v>0</v>
      </c>
      <c r="O51" s="123"/>
      <c r="P51" s="123"/>
      <c r="Q51" s="121">
        <f>SUM(Q9:Q50)</f>
        <v>0</v>
      </c>
      <c r="R51" s="122">
        <f>SUM(R9:R50)</f>
        <v>0</v>
      </c>
      <c r="S51" s="124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863EAA4E-014B-451D-9C71-6298D75BD1A0}"/>
    </customSheetView>
  </customSheetViews>
  <mergeCells count="3">
    <mergeCell ref="H6:I6"/>
    <mergeCell ref="P7:S7"/>
    <mergeCell ref="K7:O7"/>
  </mergeCells>
  <phoneticPr fontId="1" type="noConversion"/>
  <conditionalFormatting sqref="H9:H50">
    <cfRule type="expression" dxfId="2" priority="1" stopIfTrue="1">
      <formula>#REF!="S"</formula>
    </cfRule>
  </conditionalFormatting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8FE1-6D4B-440A-8E62-DE90D9090A0D}">
  <dimension ref="A1:S51"/>
  <sheetViews>
    <sheetView showGridLines="0" showZeros="0" topLeftCell="B1" zoomScale="60" zoomScaleNormal="60" zoomScalePageLayoutView="78" workbookViewId="0">
      <selection activeCell="Y39" sqref="Y39"/>
    </sheetView>
  </sheetViews>
  <sheetFormatPr baseColWidth="10" defaultColWidth="11.42578125" defaultRowHeight="26.1" customHeight="1" x14ac:dyDescent="0.2"/>
  <cols>
    <col min="1" max="1" width="39.85546875" style="215" hidden="1" customWidth="1"/>
    <col min="2" max="2" width="10.7109375" style="93" customWidth="1"/>
    <col min="3" max="3" width="34" style="215" bestFit="1" customWidth="1"/>
    <col min="4" max="4" width="15.85546875" style="95" customWidth="1"/>
    <col min="5" max="5" width="24.28515625" style="95" customWidth="1"/>
    <col min="6" max="6" width="16.85546875" style="95" customWidth="1"/>
    <col min="7" max="7" width="21.140625" style="95" customWidth="1"/>
    <col min="8" max="8" width="12.85546875" style="98" customWidth="1"/>
    <col min="9" max="9" width="18.85546875" style="95" customWidth="1"/>
    <col min="10" max="10" width="14.7109375" style="215" customWidth="1"/>
    <col min="11" max="11" width="15.28515625" style="215" customWidth="1"/>
    <col min="12" max="12" width="11.7109375" style="215" customWidth="1"/>
    <col min="13" max="13" width="12.7109375" style="215" bestFit="1" customWidth="1"/>
    <col min="14" max="14" width="14.85546875" style="215" bestFit="1" customWidth="1"/>
    <col min="15" max="15" width="9" style="215" customWidth="1"/>
    <col min="16" max="19" width="16.28515625" style="215" customWidth="1"/>
    <col min="20" max="20" width="13.42578125" style="215" customWidth="1"/>
    <col min="21" max="16384" width="11.42578125" style="215"/>
  </cols>
  <sheetData>
    <row r="1" spans="1:19" ht="26.1" customHeight="1" x14ac:dyDescent="0.2">
      <c r="C1" s="94" t="s">
        <v>0</v>
      </c>
      <c r="D1" s="91" t="s">
        <v>383</v>
      </c>
      <c r="E1" s="125"/>
      <c r="G1" s="96"/>
      <c r="H1" s="97"/>
      <c r="I1" s="96"/>
    </row>
    <row r="2" spans="1:19" ht="26.1" customHeight="1" x14ac:dyDescent="0.2">
      <c r="D2" s="128"/>
      <c r="E2" s="126"/>
    </row>
    <row r="3" spans="1:19" ht="26.1" customHeight="1" x14ac:dyDescent="0.2">
      <c r="C3" s="99" t="s">
        <v>1</v>
      </c>
      <c r="D3" s="91" t="s">
        <v>198</v>
      </c>
      <c r="E3" s="125"/>
      <c r="G3" s="96"/>
      <c r="H3" s="97"/>
      <c r="I3" s="96"/>
    </row>
    <row r="4" spans="1:19" ht="26.1" customHeight="1" x14ac:dyDescent="0.2">
      <c r="C4" s="99" t="s">
        <v>2</v>
      </c>
      <c r="D4" s="91" t="s">
        <v>363</v>
      </c>
      <c r="E4" s="127"/>
      <c r="G4" s="96"/>
      <c r="H4" s="97"/>
      <c r="I4" s="96"/>
    </row>
    <row r="5" spans="1:19" ht="26.1" customHeight="1" x14ac:dyDescent="0.2">
      <c r="D5" s="90"/>
      <c r="P5" s="100"/>
      <c r="R5" s="95"/>
    </row>
    <row r="6" spans="1:19" ht="26.1" customHeight="1" x14ac:dyDescent="0.2">
      <c r="C6" s="99" t="s">
        <v>3</v>
      </c>
      <c r="D6" s="89"/>
      <c r="E6" s="101"/>
      <c r="F6" s="215"/>
      <c r="G6" s="102"/>
      <c r="H6" s="304"/>
      <c r="I6" s="304"/>
      <c r="L6" s="103"/>
      <c r="M6" s="103"/>
      <c r="S6" s="103"/>
    </row>
    <row r="7" spans="1:19" ht="30.95" customHeight="1" x14ac:dyDescent="0.2">
      <c r="K7" s="305" t="s">
        <v>169</v>
      </c>
      <c r="L7" s="306"/>
      <c r="M7" s="306"/>
      <c r="N7" s="306"/>
      <c r="O7" s="307"/>
      <c r="P7" s="305" t="s">
        <v>175</v>
      </c>
      <c r="Q7" s="306"/>
      <c r="R7" s="306"/>
      <c r="S7" s="307"/>
    </row>
    <row r="8" spans="1:19" ht="60.75" customHeight="1" x14ac:dyDescent="0.2">
      <c r="B8" s="104" t="s">
        <v>4</v>
      </c>
      <c r="C8" s="105" t="s">
        <v>193</v>
      </c>
      <c r="D8" s="106" t="s">
        <v>387</v>
      </c>
      <c r="E8" s="105" t="s">
        <v>5</v>
      </c>
      <c r="F8" s="106" t="s">
        <v>6</v>
      </c>
      <c r="G8" s="106" t="s">
        <v>180</v>
      </c>
      <c r="H8" s="107" t="s">
        <v>7</v>
      </c>
      <c r="I8" s="106" t="s">
        <v>145</v>
      </c>
      <c r="J8" s="108" t="s">
        <v>172</v>
      </c>
      <c r="K8" s="108" t="s">
        <v>179</v>
      </c>
      <c r="L8" s="108" t="s">
        <v>170</v>
      </c>
      <c r="M8" s="108" t="s">
        <v>9</v>
      </c>
      <c r="N8" s="108" t="s">
        <v>171</v>
      </c>
      <c r="O8" s="108" t="s">
        <v>166</v>
      </c>
      <c r="P8" s="109" t="s">
        <v>173</v>
      </c>
      <c r="Q8" s="109" t="s">
        <v>174</v>
      </c>
      <c r="R8" s="109" t="s">
        <v>171</v>
      </c>
      <c r="S8" s="109" t="s">
        <v>166</v>
      </c>
    </row>
    <row r="9" spans="1:19" s="236" customFormat="1" ht="29.1" customHeight="1" x14ac:dyDescent="0.2">
      <c r="A9" s="110"/>
      <c r="B9" s="88"/>
      <c r="C9" s="260" t="s">
        <v>196</v>
      </c>
      <c r="D9" s="110"/>
      <c r="E9" s="129"/>
      <c r="F9" s="129"/>
      <c r="G9" s="129"/>
      <c r="H9" s="129"/>
      <c r="I9" s="131"/>
      <c r="J9" s="111"/>
      <c r="K9" s="112"/>
      <c r="L9" s="113"/>
      <c r="M9" s="114"/>
      <c r="N9" s="114"/>
      <c r="O9" s="115"/>
      <c r="P9" s="112"/>
      <c r="Q9" s="113"/>
      <c r="R9" s="114"/>
      <c r="S9" s="115"/>
    </row>
    <row r="10" spans="1:19" ht="29.1" customHeight="1" x14ac:dyDescent="0.2">
      <c r="A10" s="110" t="str">
        <f>CONCATENATE(C8,F8)</f>
        <v>RaumbezeichnungReinigungs- gruppe</v>
      </c>
      <c r="B10" s="88">
        <v>1</v>
      </c>
      <c r="C10" s="132" t="s">
        <v>199</v>
      </c>
      <c r="D10" s="110"/>
      <c r="E10" s="129" t="s">
        <v>191</v>
      </c>
      <c r="F10" s="129" t="s">
        <v>226</v>
      </c>
      <c r="G10" s="129" t="s">
        <v>197</v>
      </c>
      <c r="H10" s="129">
        <v>24.84</v>
      </c>
      <c r="I10" s="131" t="s">
        <v>13</v>
      </c>
      <c r="J10" s="111">
        <f>IF(I10=0,0,VLOOKUP(I10,Reinigungsturnus!$A$5:$C$20,3,FALSE)*H10/12)</f>
        <v>393.3</v>
      </c>
      <c r="K10" s="112"/>
      <c r="L10" s="113"/>
      <c r="M10" s="114"/>
      <c r="N10" s="114"/>
      <c r="O10" s="115"/>
      <c r="P10" s="112"/>
      <c r="Q10" s="113"/>
      <c r="R10" s="114"/>
      <c r="S10" s="115">
        <f>VALUE('SVS GR'!$E$62)</f>
        <v>0</v>
      </c>
    </row>
    <row r="11" spans="1:19" ht="29.1" customHeight="1" x14ac:dyDescent="0.2">
      <c r="A11" s="110"/>
      <c r="B11" s="88">
        <v>2</v>
      </c>
      <c r="C11" s="132" t="s">
        <v>200</v>
      </c>
      <c r="D11" s="110"/>
      <c r="E11" s="129" t="s">
        <v>191</v>
      </c>
      <c r="F11" s="129" t="s">
        <v>228</v>
      </c>
      <c r="G11" s="129" t="s">
        <v>197</v>
      </c>
      <c r="H11" s="129">
        <v>14.46</v>
      </c>
      <c r="I11" s="131" t="s">
        <v>14</v>
      </c>
      <c r="J11" s="111">
        <f>IF(I11=0,0,VLOOKUP(I11,Reinigungsturnus!$A$5:$C$20,3,FALSE)*H11/12)</f>
        <v>45.79</v>
      </c>
      <c r="K11" s="112"/>
      <c r="L11" s="113"/>
      <c r="M11" s="114"/>
      <c r="N11" s="114"/>
      <c r="O11" s="115"/>
      <c r="P11" s="112"/>
      <c r="Q11" s="113"/>
      <c r="R11" s="114"/>
      <c r="S11" s="115">
        <f>VALUE('SVS GR'!$E$62)</f>
        <v>0</v>
      </c>
    </row>
    <row r="12" spans="1:19" ht="29.1" customHeight="1" x14ac:dyDescent="0.2">
      <c r="A12" s="110"/>
      <c r="B12" s="88">
        <v>3</v>
      </c>
      <c r="C12" s="132" t="s">
        <v>201</v>
      </c>
      <c r="D12" s="110"/>
      <c r="E12" s="129" t="s">
        <v>191</v>
      </c>
      <c r="F12" s="129" t="s">
        <v>234</v>
      </c>
      <c r="G12" s="129" t="s">
        <v>197</v>
      </c>
      <c r="H12" s="129">
        <v>46.65</v>
      </c>
      <c r="I12" s="131" t="s">
        <v>35</v>
      </c>
      <c r="J12" s="111">
        <f>IF(I12=0,0,VLOOKUP(I12,Reinigungsturnus!$A$5:$C$20,3,FALSE)*H12/12)</f>
        <v>15.549999999999999</v>
      </c>
      <c r="K12" s="112"/>
      <c r="L12" s="113"/>
      <c r="M12" s="114"/>
      <c r="N12" s="114"/>
      <c r="O12" s="115"/>
      <c r="P12" s="112"/>
      <c r="Q12" s="113"/>
      <c r="R12" s="114"/>
      <c r="S12" s="115">
        <f>VALUE('SVS GR'!$E$62)</f>
        <v>0</v>
      </c>
    </row>
    <row r="13" spans="1:19" ht="29.1" customHeight="1" x14ac:dyDescent="0.2">
      <c r="A13" s="110"/>
      <c r="B13" s="88">
        <v>4</v>
      </c>
      <c r="C13" s="132" t="s">
        <v>202</v>
      </c>
      <c r="D13" s="110"/>
      <c r="E13" s="129" t="s">
        <v>191</v>
      </c>
      <c r="F13" s="129" t="s">
        <v>234</v>
      </c>
      <c r="G13" s="129" t="s">
        <v>195</v>
      </c>
      <c r="H13" s="129">
        <v>24.57</v>
      </c>
      <c r="I13" s="131" t="s">
        <v>35</v>
      </c>
      <c r="J13" s="111">
        <f>IF(I13=0,0,VLOOKUP(I13,Reinigungsturnus!$A$5:$C$20,3,FALSE)*H13/12)</f>
        <v>8.19</v>
      </c>
      <c r="K13" s="112"/>
      <c r="L13" s="113"/>
      <c r="M13" s="114"/>
      <c r="N13" s="114"/>
      <c r="O13" s="115"/>
      <c r="P13" s="112"/>
      <c r="Q13" s="113"/>
      <c r="R13" s="114"/>
      <c r="S13" s="115">
        <f>VALUE('SVS GR'!$E$62)</f>
        <v>0</v>
      </c>
    </row>
    <row r="14" spans="1:19" ht="29.1" customHeight="1" x14ac:dyDescent="0.2">
      <c r="A14" s="110"/>
      <c r="B14" s="88">
        <v>5</v>
      </c>
      <c r="C14" s="132" t="s">
        <v>203</v>
      </c>
      <c r="D14" s="110"/>
      <c r="E14" s="129" t="s">
        <v>204</v>
      </c>
      <c r="F14" s="129" t="s">
        <v>227</v>
      </c>
      <c r="G14" s="129" t="s">
        <v>197</v>
      </c>
      <c r="H14" s="129">
        <v>9.36</v>
      </c>
      <c r="I14" s="131" t="s">
        <v>13</v>
      </c>
      <c r="J14" s="111">
        <f>IF(I14=0,0,VLOOKUP(I14,Reinigungsturnus!$A$5:$C$20,3,FALSE)*H14/12)</f>
        <v>148.19999999999999</v>
      </c>
      <c r="K14" s="112"/>
      <c r="L14" s="113"/>
      <c r="M14" s="114"/>
      <c r="N14" s="114"/>
      <c r="O14" s="115"/>
      <c r="P14" s="112"/>
      <c r="Q14" s="113"/>
      <c r="R14" s="114"/>
      <c r="S14" s="115">
        <f>VALUE('SVS GR'!$E$62)</f>
        <v>0</v>
      </c>
    </row>
    <row r="15" spans="1:19" ht="29.1" customHeight="1" x14ac:dyDescent="0.2">
      <c r="A15" s="110"/>
      <c r="B15" s="88">
        <v>6</v>
      </c>
      <c r="C15" s="132" t="s">
        <v>205</v>
      </c>
      <c r="D15" s="110"/>
      <c r="E15" s="129" t="s">
        <v>204</v>
      </c>
      <c r="F15" s="129" t="s">
        <v>227</v>
      </c>
      <c r="G15" s="129" t="s">
        <v>197</v>
      </c>
      <c r="H15" s="129">
        <v>4.13</v>
      </c>
      <c r="I15" s="131" t="s">
        <v>13</v>
      </c>
      <c r="J15" s="111">
        <f>IF(I15=0,0,VLOOKUP(I15,Reinigungsturnus!$A$5:$C$20,3,FALSE)*H15/12)</f>
        <v>65.391666666666666</v>
      </c>
      <c r="K15" s="112"/>
      <c r="L15" s="113"/>
      <c r="M15" s="114"/>
      <c r="N15" s="114"/>
      <c r="O15" s="115"/>
      <c r="P15" s="112"/>
      <c r="Q15" s="113"/>
      <c r="R15" s="114"/>
      <c r="S15" s="115">
        <f>VALUE('SVS GR'!$E$62)</f>
        <v>0</v>
      </c>
    </row>
    <row r="16" spans="1:19" ht="29.1" customHeight="1" x14ac:dyDescent="0.2">
      <c r="A16" s="110"/>
      <c r="B16" s="88">
        <v>7</v>
      </c>
      <c r="C16" s="132" t="s">
        <v>196</v>
      </c>
      <c r="D16" s="110"/>
      <c r="E16" s="129" t="s">
        <v>191</v>
      </c>
      <c r="F16" s="129" t="s">
        <v>236</v>
      </c>
      <c r="G16" s="129" t="s">
        <v>195</v>
      </c>
      <c r="H16" s="129">
        <v>403.35</v>
      </c>
      <c r="I16" s="131" t="s">
        <v>13</v>
      </c>
      <c r="J16" s="111">
        <f>IF(I16=0,0,VLOOKUP(I16,Reinigungsturnus!$A$5:$C$20,3,FALSE)*H16/12)</f>
        <v>6386.375</v>
      </c>
      <c r="K16" s="112"/>
      <c r="L16" s="113"/>
      <c r="M16" s="114"/>
      <c r="N16" s="114"/>
      <c r="O16" s="115"/>
      <c r="P16" s="112"/>
      <c r="Q16" s="113"/>
      <c r="R16" s="114"/>
      <c r="S16" s="115">
        <f>VALUE('SVS GR'!$E$62)</f>
        <v>0</v>
      </c>
    </row>
    <row r="17" spans="1:19" ht="29.1" customHeight="1" x14ac:dyDescent="0.2">
      <c r="A17" s="110"/>
      <c r="B17" s="88">
        <v>8</v>
      </c>
      <c r="C17" s="132" t="s">
        <v>206</v>
      </c>
      <c r="D17" s="110"/>
      <c r="E17" s="129" t="s">
        <v>191</v>
      </c>
      <c r="F17" s="129" t="s">
        <v>236</v>
      </c>
      <c r="G17" s="129" t="s">
        <v>207</v>
      </c>
      <c r="H17" s="129">
        <v>74.05</v>
      </c>
      <c r="I17" s="131" t="s">
        <v>13</v>
      </c>
      <c r="J17" s="111">
        <f>IF(I17=0,0,VLOOKUP(I17,Reinigungsturnus!$A$5:$C$20,3,FALSE)*H17/12)</f>
        <v>1172.4583333333333</v>
      </c>
      <c r="K17" s="112"/>
      <c r="L17" s="113"/>
      <c r="M17" s="114"/>
      <c r="N17" s="114"/>
      <c r="O17" s="115"/>
      <c r="P17" s="112"/>
      <c r="Q17" s="113"/>
      <c r="R17" s="114"/>
      <c r="S17" s="115">
        <f>VALUE('SVS GR'!$E$62)</f>
        <v>0</v>
      </c>
    </row>
    <row r="18" spans="1:19" ht="29.1" customHeight="1" x14ac:dyDescent="0.2">
      <c r="A18" s="110"/>
      <c r="B18" s="88">
        <v>9</v>
      </c>
      <c r="C18" s="132" t="s">
        <v>208</v>
      </c>
      <c r="D18" s="110"/>
      <c r="E18" s="129" t="s">
        <v>191</v>
      </c>
      <c r="F18" s="129" t="s">
        <v>227</v>
      </c>
      <c r="G18" s="129" t="s">
        <v>197</v>
      </c>
      <c r="H18" s="129">
        <v>28.8</v>
      </c>
      <c r="I18" s="131" t="s">
        <v>14</v>
      </c>
      <c r="J18" s="111">
        <f>IF(I18=0,0,VLOOKUP(I18,Reinigungsturnus!$A$5:$C$20,3,FALSE)*H18/12)</f>
        <v>91.2</v>
      </c>
      <c r="K18" s="112"/>
      <c r="L18" s="113"/>
      <c r="M18" s="114"/>
      <c r="N18" s="114"/>
      <c r="O18" s="115"/>
      <c r="P18" s="112"/>
      <c r="Q18" s="113"/>
      <c r="R18" s="114"/>
      <c r="S18" s="115">
        <f>VALUE('SVS GR'!$E$62)</f>
        <v>0</v>
      </c>
    </row>
    <row r="19" spans="1:19" ht="29.1" customHeight="1" x14ac:dyDescent="0.2">
      <c r="A19" s="110"/>
      <c r="B19" s="88">
        <v>10</v>
      </c>
      <c r="C19" s="132" t="s">
        <v>209</v>
      </c>
      <c r="D19" s="110"/>
      <c r="E19" s="129" t="s">
        <v>204</v>
      </c>
      <c r="F19" s="129" t="s">
        <v>227</v>
      </c>
      <c r="G19" s="129" t="s">
        <v>197</v>
      </c>
      <c r="H19" s="129">
        <v>7.53</v>
      </c>
      <c r="I19" s="131" t="s">
        <v>14</v>
      </c>
      <c r="J19" s="111">
        <f>IF(I19=0,0,VLOOKUP(I19,Reinigungsturnus!$A$5:$C$20,3,FALSE)*H19/12)</f>
        <v>23.844999999999999</v>
      </c>
      <c r="K19" s="112"/>
      <c r="L19" s="113"/>
      <c r="M19" s="114"/>
      <c r="N19" s="114"/>
      <c r="O19" s="115"/>
      <c r="P19" s="112"/>
      <c r="Q19" s="113"/>
      <c r="R19" s="114"/>
      <c r="S19" s="115">
        <f>VALUE('SVS GR'!$E$62)</f>
        <v>0</v>
      </c>
    </row>
    <row r="20" spans="1:19" ht="29.1" customHeight="1" x14ac:dyDescent="0.2">
      <c r="A20" s="110"/>
      <c r="B20" s="88">
        <v>11</v>
      </c>
      <c r="C20" s="132" t="s">
        <v>210</v>
      </c>
      <c r="D20" s="110"/>
      <c r="E20" s="129" t="s">
        <v>211</v>
      </c>
      <c r="F20" s="129" t="s">
        <v>235</v>
      </c>
      <c r="G20" s="129" t="s">
        <v>197</v>
      </c>
      <c r="H20" s="129">
        <v>18.38</v>
      </c>
      <c r="I20" s="131" t="s">
        <v>13</v>
      </c>
      <c r="J20" s="111">
        <f>IF(I20=0,0,VLOOKUP(I20,Reinigungsturnus!$A$5:$C$20,3,FALSE)*H20/12)</f>
        <v>291.01666666666665</v>
      </c>
      <c r="K20" s="112"/>
      <c r="L20" s="113"/>
      <c r="M20" s="114"/>
      <c r="N20" s="114"/>
      <c r="O20" s="115"/>
      <c r="P20" s="112"/>
      <c r="Q20" s="113"/>
      <c r="R20" s="114"/>
      <c r="S20" s="115">
        <f>VALUE('SVS GR'!$E$62)</f>
        <v>0</v>
      </c>
    </row>
    <row r="21" spans="1:19" ht="29.1" customHeight="1" x14ac:dyDescent="0.2">
      <c r="A21" s="110"/>
      <c r="B21" s="88">
        <v>12</v>
      </c>
      <c r="C21" s="132" t="s">
        <v>212</v>
      </c>
      <c r="D21" s="110"/>
      <c r="E21" s="129" t="s">
        <v>211</v>
      </c>
      <c r="F21" s="129" t="s">
        <v>225</v>
      </c>
      <c r="G21" s="129" t="s">
        <v>197</v>
      </c>
      <c r="H21" s="129">
        <v>20.72</v>
      </c>
      <c r="I21" s="131" t="s">
        <v>13</v>
      </c>
      <c r="J21" s="111">
        <f>IF(I21=0,0,VLOOKUP(I21,Reinigungsturnus!$A$5:$C$20,3,FALSE)*H21/12)</f>
        <v>328.06666666666666</v>
      </c>
      <c r="K21" s="112"/>
      <c r="L21" s="113"/>
      <c r="M21" s="114"/>
      <c r="N21" s="114"/>
      <c r="O21" s="115"/>
      <c r="P21" s="112"/>
      <c r="Q21" s="113"/>
      <c r="R21" s="114"/>
      <c r="S21" s="115">
        <f>VALUE('SVS GR'!$E$62)</f>
        <v>0</v>
      </c>
    </row>
    <row r="22" spans="1:19" ht="29.1" customHeight="1" x14ac:dyDescent="0.2">
      <c r="A22" s="110"/>
      <c r="B22" s="88">
        <v>13</v>
      </c>
      <c r="C22" s="132" t="s">
        <v>213</v>
      </c>
      <c r="D22" s="110"/>
      <c r="E22" s="129" t="s">
        <v>211</v>
      </c>
      <c r="F22" s="129" t="s">
        <v>235</v>
      </c>
      <c r="G22" s="129" t="s">
        <v>197</v>
      </c>
      <c r="H22" s="129">
        <v>17.329999999999998</v>
      </c>
      <c r="I22" s="131" t="s">
        <v>13</v>
      </c>
      <c r="J22" s="111">
        <f>IF(I22=0,0,VLOOKUP(I22,Reinigungsturnus!$A$5:$C$20,3,FALSE)*H22/12)</f>
        <v>274.39166666666665</v>
      </c>
      <c r="K22" s="112"/>
      <c r="L22" s="113"/>
      <c r="M22" s="114"/>
      <c r="N22" s="114"/>
      <c r="O22" s="115"/>
      <c r="P22" s="112"/>
      <c r="Q22" s="113"/>
      <c r="R22" s="114"/>
      <c r="S22" s="115">
        <f>VALUE('SVS GR'!$E$62)</f>
        <v>0</v>
      </c>
    </row>
    <row r="23" spans="1:19" ht="29.1" customHeight="1" x14ac:dyDescent="0.2">
      <c r="A23" s="110"/>
      <c r="B23" s="88">
        <v>14</v>
      </c>
      <c r="C23" s="132" t="s">
        <v>214</v>
      </c>
      <c r="D23" s="110"/>
      <c r="E23" s="129" t="s">
        <v>211</v>
      </c>
      <c r="F23" s="129" t="s">
        <v>225</v>
      </c>
      <c r="G23" s="129" t="s">
        <v>197</v>
      </c>
      <c r="H23" s="129">
        <v>19.600000000000001</v>
      </c>
      <c r="I23" s="131" t="s">
        <v>13</v>
      </c>
      <c r="J23" s="111">
        <f>IF(I23=0,0,VLOOKUP(I23,Reinigungsturnus!$A$5:$C$20,3,FALSE)*H23/12)</f>
        <v>310.33333333333337</v>
      </c>
      <c r="K23" s="112"/>
      <c r="L23" s="113"/>
      <c r="M23" s="114"/>
      <c r="N23" s="114"/>
      <c r="O23" s="115"/>
      <c r="P23" s="112"/>
      <c r="Q23" s="113"/>
      <c r="R23" s="114"/>
      <c r="S23" s="115">
        <f>VALUE('SVS GR'!$E$62)</f>
        <v>0</v>
      </c>
    </row>
    <row r="24" spans="1:19" ht="29.1" customHeight="1" x14ac:dyDescent="0.2">
      <c r="A24" s="110"/>
      <c r="B24" s="88">
        <v>15</v>
      </c>
      <c r="C24" s="132" t="s">
        <v>215</v>
      </c>
      <c r="D24" s="110"/>
      <c r="E24" s="129" t="s">
        <v>211</v>
      </c>
      <c r="F24" s="129" t="s">
        <v>226</v>
      </c>
      <c r="G24" s="129" t="s">
        <v>197</v>
      </c>
      <c r="H24" s="129">
        <v>31.98</v>
      </c>
      <c r="I24" s="216" t="s">
        <v>10</v>
      </c>
      <c r="J24" s="111">
        <f>IF(I24=0,0,VLOOKUP(I24,Reinigungsturnus!$A$5:$C$20,3,FALSE)*H24/12)</f>
        <v>202.54</v>
      </c>
      <c r="K24" s="112"/>
      <c r="L24" s="113"/>
      <c r="M24" s="114"/>
      <c r="N24" s="114"/>
      <c r="O24" s="115"/>
      <c r="P24" s="112"/>
      <c r="Q24" s="113"/>
      <c r="R24" s="114"/>
      <c r="S24" s="115">
        <f>VALUE('SVS GR'!$E$62)</f>
        <v>0</v>
      </c>
    </row>
    <row r="25" spans="1:19" ht="29.1" customHeight="1" x14ac:dyDescent="0.2">
      <c r="A25" s="110"/>
      <c r="B25" s="88">
        <v>16</v>
      </c>
      <c r="C25" s="132" t="s">
        <v>216</v>
      </c>
      <c r="D25" s="110"/>
      <c r="E25" s="129" t="s">
        <v>211</v>
      </c>
      <c r="F25" s="129" t="s">
        <v>225</v>
      </c>
      <c r="G25" s="129" t="s">
        <v>197</v>
      </c>
      <c r="H25" s="129">
        <v>7.14</v>
      </c>
      <c r="I25" s="131" t="s">
        <v>13</v>
      </c>
      <c r="J25" s="111">
        <f>IF(I25=0,0,VLOOKUP(I25,Reinigungsturnus!$A$5:$C$20,3,FALSE)*H25/12)</f>
        <v>113.05</v>
      </c>
      <c r="K25" s="112"/>
      <c r="L25" s="113"/>
      <c r="M25" s="114"/>
      <c r="N25" s="114"/>
      <c r="O25" s="115"/>
      <c r="P25" s="112"/>
      <c r="Q25" s="113"/>
      <c r="R25" s="114"/>
      <c r="S25" s="115">
        <f>VALUE('SVS GR'!$E$62)</f>
        <v>0</v>
      </c>
    </row>
    <row r="26" spans="1:19" ht="29.1" customHeight="1" x14ac:dyDescent="0.2">
      <c r="A26" s="110"/>
      <c r="B26" s="88">
        <v>17</v>
      </c>
      <c r="C26" s="132" t="s">
        <v>217</v>
      </c>
      <c r="D26" s="110"/>
      <c r="E26" s="129" t="s">
        <v>211</v>
      </c>
      <c r="F26" s="129" t="s">
        <v>226</v>
      </c>
      <c r="G26" s="129" t="s">
        <v>197</v>
      </c>
      <c r="H26" s="129">
        <v>21.07</v>
      </c>
      <c r="I26" s="131" t="s">
        <v>14</v>
      </c>
      <c r="J26" s="111">
        <f>IF(I26=0,0,VLOOKUP(I26,Reinigungsturnus!$A$5:$C$20,3,FALSE)*H26/12)</f>
        <v>66.721666666666664</v>
      </c>
      <c r="K26" s="112"/>
      <c r="L26" s="113"/>
      <c r="M26" s="114"/>
      <c r="N26" s="114"/>
      <c r="O26" s="115"/>
      <c r="P26" s="112"/>
      <c r="Q26" s="113"/>
      <c r="R26" s="114"/>
      <c r="S26" s="115">
        <f>VALUE('SVS GR'!$E$62)</f>
        <v>0</v>
      </c>
    </row>
    <row r="27" spans="1:19" ht="29.1" customHeight="1" x14ac:dyDescent="0.2">
      <c r="A27" s="110"/>
      <c r="B27" s="88">
        <v>18</v>
      </c>
      <c r="C27" s="132" t="s">
        <v>218</v>
      </c>
      <c r="D27" s="110"/>
      <c r="E27" s="129" t="s">
        <v>211</v>
      </c>
      <c r="F27" s="129" t="s">
        <v>236</v>
      </c>
      <c r="G27" s="129" t="s">
        <v>197</v>
      </c>
      <c r="H27" s="129">
        <v>41.01</v>
      </c>
      <c r="I27" s="131" t="s">
        <v>14</v>
      </c>
      <c r="J27" s="111">
        <f>IF(I27=0,0,VLOOKUP(I27,Reinigungsturnus!$A$5:$C$20,3,FALSE)*H27/12)</f>
        <v>129.86499999999998</v>
      </c>
      <c r="K27" s="112"/>
      <c r="L27" s="113"/>
      <c r="M27" s="114"/>
      <c r="N27" s="114"/>
      <c r="O27" s="115"/>
      <c r="P27" s="112"/>
      <c r="Q27" s="113"/>
      <c r="R27" s="114"/>
      <c r="S27" s="115">
        <f>VALUE('SVS GR'!$E$62)</f>
        <v>0</v>
      </c>
    </row>
    <row r="28" spans="1:19" ht="29.1" customHeight="1" x14ac:dyDescent="0.2">
      <c r="A28" s="110"/>
      <c r="B28" s="88">
        <v>19</v>
      </c>
      <c r="C28" s="132" t="s">
        <v>219</v>
      </c>
      <c r="D28" s="110"/>
      <c r="E28" s="129" t="s">
        <v>211</v>
      </c>
      <c r="F28" s="129" t="s">
        <v>362</v>
      </c>
      <c r="G28" s="129" t="s">
        <v>197</v>
      </c>
      <c r="H28" s="129">
        <v>3.96</v>
      </c>
      <c r="I28" s="131" t="s">
        <v>14</v>
      </c>
      <c r="J28" s="111">
        <f>IF(I28=0,0,VLOOKUP(I28,Reinigungsturnus!$A$5:$C$20,3,FALSE)*H28/12)</f>
        <v>12.54</v>
      </c>
      <c r="K28" s="112"/>
      <c r="L28" s="113"/>
      <c r="M28" s="114"/>
      <c r="N28" s="114"/>
      <c r="O28" s="115"/>
      <c r="P28" s="112"/>
      <c r="Q28" s="113"/>
      <c r="R28" s="114"/>
      <c r="S28" s="115">
        <f>VALUE('SVS GR'!$E$62)</f>
        <v>0</v>
      </c>
    </row>
    <row r="29" spans="1:19" ht="29.1" customHeight="1" x14ac:dyDescent="0.2">
      <c r="A29" s="110"/>
      <c r="B29" s="88">
        <v>20</v>
      </c>
      <c r="C29" s="132" t="s">
        <v>220</v>
      </c>
      <c r="D29" s="110"/>
      <c r="E29" s="129" t="s">
        <v>211</v>
      </c>
      <c r="F29" s="129" t="s">
        <v>225</v>
      </c>
      <c r="G29" s="129" t="s">
        <v>197</v>
      </c>
      <c r="H29" s="129">
        <v>3.82</v>
      </c>
      <c r="I29" s="131" t="s">
        <v>14</v>
      </c>
      <c r="J29" s="111">
        <f>IF(I29=0,0,VLOOKUP(I29,Reinigungsturnus!$A$5:$C$20,3,FALSE)*H29/12)</f>
        <v>12.096666666666666</v>
      </c>
      <c r="K29" s="112"/>
      <c r="L29" s="113"/>
      <c r="M29" s="114"/>
      <c r="N29" s="114"/>
      <c r="O29" s="115"/>
      <c r="P29" s="112"/>
      <c r="Q29" s="113"/>
      <c r="R29" s="114"/>
      <c r="S29" s="115">
        <f>VALUE('SVS GR'!$E$62)</f>
        <v>0</v>
      </c>
    </row>
    <row r="30" spans="1:19" s="236" customFormat="1" ht="29.1" customHeight="1" x14ac:dyDescent="0.2">
      <c r="A30" s="110"/>
      <c r="B30" s="88"/>
      <c r="C30" s="260" t="s">
        <v>384</v>
      </c>
      <c r="D30" s="129"/>
      <c r="E30" s="130"/>
      <c r="F30" s="129"/>
      <c r="G30" s="129"/>
      <c r="H30" s="129"/>
      <c r="I30" s="131"/>
      <c r="J30" s="111"/>
      <c r="K30" s="112"/>
      <c r="L30" s="113"/>
      <c r="M30" s="114"/>
      <c r="N30" s="114"/>
      <c r="O30" s="115"/>
      <c r="P30" s="112"/>
      <c r="Q30" s="113"/>
      <c r="R30" s="114"/>
      <c r="S30" s="115"/>
    </row>
    <row r="31" spans="1:19" s="236" customFormat="1" ht="29.1" customHeight="1" x14ac:dyDescent="0.2">
      <c r="A31" s="110"/>
      <c r="B31" s="88">
        <v>21</v>
      </c>
      <c r="C31" s="132" t="s">
        <v>385</v>
      </c>
      <c r="D31" s="129"/>
      <c r="E31" s="130" t="s">
        <v>191</v>
      </c>
      <c r="F31" s="129" t="s">
        <v>235</v>
      </c>
      <c r="G31" s="129" t="s">
        <v>197</v>
      </c>
      <c r="H31" s="129">
        <v>22.83</v>
      </c>
      <c r="I31" s="261"/>
      <c r="J31" s="262">
        <f>IF(I31=0,0,VLOOKUP(I31,[1]Reinigungsturnus!$A$5:$C$20,3,FALSE)*H31/12)</f>
        <v>0</v>
      </c>
      <c r="K31" s="263"/>
      <c r="L31" s="262">
        <f>IF(K31=0,0,VLOOKUP(K31,[1]Reinigungsturnus!$A$5:$C$20,3,FALSE)*J31/12)</f>
        <v>0</v>
      </c>
      <c r="M31" s="262">
        <f>IF(L31=0,0,VLOOKUP(L31,[1]Reinigungsturnus!$A$5:$C$20,3,FALSE)*K31/12)</f>
        <v>0</v>
      </c>
      <c r="N31" s="262">
        <f>IF(M31=0,0,VLOOKUP(M31,[1]Reinigungsturnus!$A$5:$C$20,3,FALSE)*L31/12)</f>
        <v>0</v>
      </c>
      <c r="O31" s="262">
        <f>IF(N31=0,0,VLOOKUP(N31,[1]Reinigungsturnus!$A$5:$C$20,3,FALSE)*M31/12)</f>
        <v>0</v>
      </c>
      <c r="P31" s="263"/>
      <c r="Q31" s="262">
        <f>IF(P31=0,0,VLOOKUP(P31,[1]Reinigungsturnus!$A$5:$C$20,3,FALSE)*O31/12)</f>
        <v>0</v>
      </c>
      <c r="R31" s="262">
        <f>IF(Q31=0,0,VLOOKUP(Q31,[1]Reinigungsturnus!$A$5:$C$20,3,FALSE)*P31/12)</f>
        <v>0</v>
      </c>
      <c r="S31" s="262">
        <f>IF(R31=0,0,VLOOKUP(R31,[1]Reinigungsturnus!$A$5:$C$20,3,FALSE)*Q31/12)</f>
        <v>0</v>
      </c>
    </row>
    <row r="32" spans="1:19" s="236" customFormat="1" ht="29.1" customHeight="1" x14ac:dyDescent="0.2">
      <c r="A32" s="110"/>
      <c r="B32" s="88">
        <v>22</v>
      </c>
      <c r="C32" s="132" t="s">
        <v>386</v>
      </c>
      <c r="D32" s="129"/>
      <c r="E32" s="130" t="s">
        <v>191</v>
      </c>
      <c r="F32" s="129" t="s">
        <v>225</v>
      </c>
      <c r="G32" s="129" t="s">
        <v>197</v>
      </c>
      <c r="H32" s="129">
        <v>10.49</v>
      </c>
      <c r="I32" s="261"/>
      <c r="J32" s="262">
        <f>IF(I32=0,0,VLOOKUP(I32,[1]Reinigungsturnus!$A$5:$C$20,3,FALSE)*H32/12)</f>
        <v>0</v>
      </c>
      <c r="K32" s="263"/>
      <c r="L32" s="262">
        <f>IF(K32=0,0,VLOOKUP(K32,[1]Reinigungsturnus!$A$5:$C$20,3,FALSE)*J32/12)</f>
        <v>0</v>
      </c>
      <c r="M32" s="262">
        <f>IF(L32=0,0,VLOOKUP(L32,[1]Reinigungsturnus!$A$5:$C$20,3,FALSE)*K32/12)</f>
        <v>0</v>
      </c>
      <c r="N32" s="262">
        <f>IF(M32=0,0,VLOOKUP(M32,[1]Reinigungsturnus!$A$5:$C$20,3,FALSE)*L32/12)</f>
        <v>0</v>
      </c>
      <c r="O32" s="262">
        <f>IF(N32=0,0,VLOOKUP(N32,[1]Reinigungsturnus!$A$5:$C$20,3,FALSE)*M32/12)</f>
        <v>0</v>
      </c>
      <c r="P32" s="263"/>
      <c r="Q32" s="262">
        <f>IF(P32=0,0,VLOOKUP(P32,[1]Reinigungsturnus!$A$5:$C$20,3,FALSE)*O32/12)</f>
        <v>0</v>
      </c>
      <c r="R32" s="262">
        <f>IF(Q32=0,0,VLOOKUP(Q32,[1]Reinigungsturnus!$A$5:$C$20,3,FALSE)*P32/12)</f>
        <v>0</v>
      </c>
      <c r="S32" s="262">
        <f>IF(R32=0,0,VLOOKUP(R32,[1]Reinigungsturnus!$A$5:$C$20,3,FALSE)*Q32/12)</f>
        <v>0</v>
      </c>
    </row>
    <row r="33" spans="1:19" s="236" customFormat="1" ht="29.1" customHeight="1" x14ac:dyDescent="0.2">
      <c r="A33" s="110"/>
      <c r="B33" s="88">
        <v>23</v>
      </c>
      <c r="C33" s="132" t="s">
        <v>388</v>
      </c>
      <c r="D33" s="129"/>
      <c r="E33" s="130" t="s">
        <v>191</v>
      </c>
      <c r="F33" s="129" t="s">
        <v>225</v>
      </c>
      <c r="G33" s="129" t="s">
        <v>197</v>
      </c>
      <c r="H33" s="129">
        <v>2.5299999999999998</v>
      </c>
      <c r="I33" s="261"/>
      <c r="J33" s="262">
        <f>IF(I33=0,0,VLOOKUP(I33,[1]Reinigungsturnus!$A$5:$C$20,3,FALSE)*H33/12)</f>
        <v>0</v>
      </c>
      <c r="K33" s="263"/>
      <c r="L33" s="262">
        <f>IF(K33=0,0,VLOOKUP(K33,[1]Reinigungsturnus!$A$5:$C$20,3,FALSE)*J33/12)</f>
        <v>0</v>
      </c>
      <c r="M33" s="262">
        <f>IF(L33=0,0,VLOOKUP(L33,[1]Reinigungsturnus!$A$5:$C$20,3,FALSE)*K33/12)</f>
        <v>0</v>
      </c>
      <c r="N33" s="262">
        <f>IF(M33=0,0,VLOOKUP(M33,[1]Reinigungsturnus!$A$5:$C$20,3,FALSE)*L33/12)</f>
        <v>0</v>
      </c>
      <c r="O33" s="262">
        <f>IF(N33=0,0,VLOOKUP(N33,[1]Reinigungsturnus!$A$5:$C$20,3,FALSE)*M33/12)</f>
        <v>0</v>
      </c>
      <c r="P33" s="263"/>
      <c r="Q33" s="262">
        <f>IF(P33=0,0,VLOOKUP(P33,[1]Reinigungsturnus!$A$5:$C$20,3,FALSE)*O33/12)</f>
        <v>0</v>
      </c>
      <c r="R33" s="262">
        <f>IF(Q33=0,0,VLOOKUP(Q33,[1]Reinigungsturnus!$A$5:$C$20,3,FALSE)*P33/12)</f>
        <v>0</v>
      </c>
      <c r="S33" s="262">
        <f>IF(R33=0,0,VLOOKUP(R33,[1]Reinigungsturnus!$A$5:$C$20,3,FALSE)*Q33/12)</f>
        <v>0</v>
      </c>
    </row>
    <row r="34" spans="1:19" s="236" customFormat="1" ht="29.1" customHeight="1" x14ac:dyDescent="0.2">
      <c r="A34" s="110"/>
      <c r="B34" s="88">
        <v>24</v>
      </c>
      <c r="C34" s="132" t="s">
        <v>389</v>
      </c>
      <c r="D34" s="129"/>
      <c r="E34" s="130" t="s">
        <v>191</v>
      </c>
      <c r="F34" s="129" t="s">
        <v>235</v>
      </c>
      <c r="G34" s="129" t="s">
        <v>197</v>
      </c>
      <c r="H34" s="129">
        <v>22.62</v>
      </c>
      <c r="I34" s="261"/>
      <c r="J34" s="262">
        <f>IF(I34=0,0,VLOOKUP(I34,[1]Reinigungsturnus!$A$5:$C$20,3,FALSE)*H34/12)</f>
        <v>0</v>
      </c>
      <c r="K34" s="263"/>
      <c r="L34" s="262">
        <f>IF(K34=0,0,VLOOKUP(K34,[1]Reinigungsturnus!$A$5:$C$20,3,FALSE)*J34/12)</f>
        <v>0</v>
      </c>
      <c r="M34" s="262">
        <f>IF(L34=0,0,VLOOKUP(L34,[1]Reinigungsturnus!$A$5:$C$20,3,FALSE)*K34/12)</f>
        <v>0</v>
      </c>
      <c r="N34" s="262">
        <f>IF(M34=0,0,VLOOKUP(M34,[1]Reinigungsturnus!$A$5:$C$20,3,FALSE)*L34/12)</f>
        <v>0</v>
      </c>
      <c r="O34" s="262">
        <f>IF(N34=0,0,VLOOKUP(N34,[1]Reinigungsturnus!$A$5:$C$20,3,FALSE)*M34/12)</f>
        <v>0</v>
      </c>
      <c r="P34" s="263"/>
      <c r="Q34" s="262">
        <f>IF(P34=0,0,VLOOKUP(P34,[1]Reinigungsturnus!$A$5:$C$20,3,FALSE)*O34/12)</f>
        <v>0</v>
      </c>
      <c r="R34" s="262">
        <f>IF(Q34=0,0,VLOOKUP(Q34,[1]Reinigungsturnus!$A$5:$C$20,3,FALSE)*P34/12)</f>
        <v>0</v>
      </c>
      <c r="S34" s="262">
        <f>IF(R34=0,0,VLOOKUP(R34,[1]Reinigungsturnus!$A$5:$C$20,3,FALSE)*Q34/12)</f>
        <v>0</v>
      </c>
    </row>
    <row r="35" spans="1:19" s="236" customFormat="1" ht="29.1" customHeight="1" x14ac:dyDescent="0.2">
      <c r="A35" s="110"/>
      <c r="B35" s="88">
        <v>25</v>
      </c>
      <c r="C35" s="132" t="s">
        <v>390</v>
      </c>
      <c r="D35" s="129"/>
      <c r="E35" s="130" t="s">
        <v>191</v>
      </c>
      <c r="F35" s="129" t="s">
        <v>225</v>
      </c>
      <c r="G35" s="129" t="s">
        <v>197</v>
      </c>
      <c r="H35" s="129">
        <v>10.37</v>
      </c>
      <c r="I35" s="261"/>
      <c r="J35" s="262">
        <f>IF(I35=0,0,VLOOKUP(I35,[1]Reinigungsturnus!$A$5:$C$20,3,FALSE)*H35/12)</f>
        <v>0</v>
      </c>
      <c r="K35" s="263"/>
      <c r="L35" s="262">
        <f>IF(K35=0,0,VLOOKUP(K35,[1]Reinigungsturnus!$A$5:$C$20,3,FALSE)*J35/12)</f>
        <v>0</v>
      </c>
      <c r="M35" s="262">
        <f>IF(L35=0,0,VLOOKUP(L35,[1]Reinigungsturnus!$A$5:$C$20,3,FALSE)*K35/12)</f>
        <v>0</v>
      </c>
      <c r="N35" s="262">
        <f>IF(M35=0,0,VLOOKUP(M35,[1]Reinigungsturnus!$A$5:$C$20,3,FALSE)*L35/12)</f>
        <v>0</v>
      </c>
      <c r="O35" s="262">
        <f>IF(N35=0,0,VLOOKUP(N35,[1]Reinigungsturnus!$A$5:$C$20,3,FALSE)*M35/12)</f>
        <v>0</v>
      </c>
      <c r="P35" s="263"/>
      <c r="Q35" s="262">
        <f>IF(P35=0,0,VLOOKUP(P35,[1]Reinigungsturnus!$A$5:$C$20,3,FALSE)*O35/12)</f>
        <v>0</v>
      </c>
      <c r="R35" s="262">
        <f>IF(Q35=0,0,VLOOKUP(Q35,[1]Reinigungsturnus!$A$5:$C$20,3,FALSE)*P35/12)</f>
        <v>0</v>
      </c>
      <c r="S35" s="262">
        <f>IF(R35=0,0,VLOOKUP(R35,[1]Reinigungsturnus!$A$5:$C$20,3,FALSE)*Q35/12)</f>
        <v>0</v>
      </c>
    </row>
    <row r="36" spans="1:19" s="236" customFormat="1" ht="29.1" customHeight="1" x14ac:dyDescent="0.2">
      <c r="A36" s="110"/>
      <c r="B36" s="88">
        <v>26</v>
      </c>
      <c r="C36" s="132" t="s">
        <v>391</v>
      </c>
      <c r="D36" s="129"/>
      <c r="E36" s="130" t="s">
        <v>191</v>
      </c>
      <c r="F36" s="129" t="s">
        <v>225</v>
      </c>
      <c r="G36" s="129" t="s">
        <v>197</v>
      </c>
      <c r="H36" s="129">
        <v>2.5299999999999998</v>
      </c>
      <c r="I36" s="261"/>
      <c r="J36" s="262">
        <f>IF(I36=0,0,VLOOKUP(I36,[1]Reinigungsturnus!$A$5:$C$20,3,FALSE)*H36/12)</f>
        <v>0</v>
      </c>
      <c r="K36" s="263"/>
      <c r="L36" s="262">
        <f>IF(K36=0,0,VLOOKUP(K36,[1]Reinigungsturnus!$A$5:$C$20,3,FALSE)*J36/12)</f>
        <v>0</v>
      </c>
      <c r="M36" s="262">
        <f>IF(L36=0,0,VLOOKUP(L36,[1]Reinigungsturnus!$A$5:$C$20,3,FALSE)*K36/12)</f>
        <v>0</v>
      </c>
      <c r="N36" s="262">
        <f>IF(M36=0,0,VLOOKUP(M36,[1]Reinigungsturnus!$A$5:$C$20,3,FALSE)*L36/12)</f>
        <v>0</v>
      </c>
      <c r="O36" s="262">
        <f>IF(N36=0,0,VLOOKUP(N36,[1]Reinigungsturnus!$A$5:$C$20,3,FALSE)*M36/12)</f>
        <v>0</v>
      </c>
      <c r="P36" s="263"/>
      <c r="Q36" s="262">
        <f>IF(P36=0,0,VLOOKUP(P36,[1]Reinigungsturnus!$A$5:$C$20,3,FALSE)*O36/12)</f>
        <v>0</v>
      </c>
      <c r="R36" s="262">
        <f>IF(Q36=0,0,VLOOKUP(Q36,[1]Reinigungsturnus!$A$5:$C$20,3,FALSE)*P36/12)</f>
        <v>0</v>
      </c>
      <c r="S36" s="262">
        <f>IF(R36=0,0,VLOOKUP(R36,[1]Reinigungsturnus!$A$5:$C$20,3,FALSE)*Q36/12)</f>
        <v>0</v>
      </c>
    </row>
    <row r="37" spans="1:19" s="236" customFormat="1" ht="29.1" customHeight="1" x14ac:dyDescent="0.2">
      <c r="A37" s="110"/>
      <c r="B37" s="88">
        <v>27</v>
      </c>
      <c r="C37" s="132" t="s">
        <v>392</v>
      </c>
      <c r="D37" s="129"/>
      <c r="E37" s="130" t="s">
        <v>211</v>
      </c>
      <c r="F37" s="129" t="s">
        <v>235</v>
      </c>
      <c r="G37" s="129" t="s">
        <v>197</v>
      </c>
      <c r="H37" s="129">
        <v>21.94</v>
      </c>
      <c r="I37" s="261"/>
      <c r="J37" s="262">
        <f>IF(I37=0,0,VLOOKUP(I37,[1]Reinigungsturnus!$A$5:$C$20,3,FALSE)*H37/12)</f>
        <v>0</v>
      </c>
      <c r="K37" s="263"/>
      <c r="L37" s="262">
        <f>IF(K37=0,0,VLOOKUP(K37,[1]Reinigungsturnus!$A$5:$C$20,3,FALSE)*J37/12)</f>
        <v>0</v>
      </c>
      <c r="M37" s="262">
        <f>IF(L37=0,0,VLOOKUP(L37,[1]Reinigungsturnus!$A$5:$C$20,3,FALSE)*K37/12)</f>
        <v>0</v>
      </c>
      <c r="N37" s="262">
        <f>IF(M37=0,0,VLOOKUP(M37,[1]Reinigungsturnus!$A$5:$C$20,3,FALSE)*L37/12)</f>
        <v>0</v>
      </c>
      <c r="O37" s="262">
        <f>IF(N37=0,0,VLOOKUP(N37,[1]Reinigungsturnus!$A$5:$C$20,3,FALSE)*M37/12)</f>
        <v>0</v>
      </c>
      <c r="P37" s="263"/>
      <c r="Q37" s="262">
        <f>IF(P37=0,0,VLOOKUP(P37,[1]Reinigungsturnus!$A$5:$C$20,3,FALSE)*O37/12)</f>
        <v>0</v>
      </c>
      <c r="R37" s="262">
        <f>IF(Q37=0,0,VLOOKUP(Q37,[1]Reinigungsturnus!$A$5:$C$20,3,FALSE)*P37/12)</f>
        <v>0</v>
      </c>
      <c r="S37" s="262">
        <f>IF(R37=0,0,VLOOKUP(R37,[1]Reinigungsturnus!$A$5:$C$20,3,FALSE)*Q37/12)</f>
        <v>0</v>
      </c>
    </row>
    <row r="38" spans="1:19" s="236" customFormat="1" ht="29.1" customHeight="1" x14ac:dyDescent="0.2">
      <c r="A38" s="110"/>
      <c r="B38" s="88">
        <v>28</v>
      </c>
      <c r="C38" s="132" t="s">
        <v>393</v>
      </c>
      <c r="D38" s="129"/>
      <c r="E38" s="130" t="s">
        <v>211</v>
      </c>
      <c r="F38" s="129" t="s">
        <v>225</v>
      </c>
      <c r="G38" s="129" t="s">
        <v>197</v>
      </c>
      <c r="H38" s="129">
        <v>8.61</v>
      </c>
      <c r="I38" s="261"/>
      <c r="J38" s="262">
        <f>IF(I38=0,0,VLOOKUP(I38,[1]Reinigungsturnus!$A$5:$C$20,3,FALSE)*H38/12)</f>
        <v>0</v>
      </c>
      <c r="K38" s="263"/>
      <c r="L38" s="262">
        <f>IF(K38=0,0,VLOOKUP(K38,[1]Reinigungsturnus!$A$5:$C$20,3,FALSE)*J38/12)</f>
        <v>0</v>
      </c>
      <c r="M38" s="262">
        <f>IF(L38=0,0,VLOOKUP(L38,[1]Reinigungsturnus!$A$5:$C$20,3,FALSE)*K38/12)</f>
        <v>0</v>
      </c>
      <c r="N38" s="262">
        <f>IF(M38=0,0,VLOOKUP(M38,[1]Reinigungsturnus!$A$5:$C$20,3,FALSE)*L38/12)</f>
        <v>0</v>
      </c>
      <c r="O38" s="262">
        <f>IF(N38=0,0,VLOOKUP(N38,[1]Reinigungsturnus!$A$5:$C$20,3,FALSE)*M38/12)</f>
        <v>0</v>
      </c>
      <c r="P38" s="263"/>
      <c r="Q38" s="262">
        <f>IF(P38=0,0,VLOOKUP(P38,[1]Reinigungsturnus!$A$5:$C$20,3,FALSE)*O38/12)</f>
        <v>0</v>
      </c>
      <c r="R38" s="262">
        <f>IF(Q38=0,0,VLOOKUP(Q38,[1]Reinigungsturnus!$A$5:$C$20,3,FALSE)*P38/12)</f>
        <v>0</v>
      </c>
      <c r="S38" s="262">
        <f>IF(R38=0,0,VLOOKUP(R38,[1]Reinigungsturnus!$A$5:$C$20,3,FALSE)*Q38/12)</f>
        <v>0</v>
      </c>
    </row>
    <row r="39" spans="1:19" s="236" customFormat="1" ht="29.1" customHeight="1" x14ac:dyDescent="0.2">
      <c r="A39" s="110"/>
      <c r="B39" s="88">
        <v>29</v>
      </c>
      <c r="C39" s="132" t="s">
        <v>394</v>
      </c>
      <c r="D39" s="129"/>
      <c r="E39" s="130" t="s">
        <v>211</v>
      </c>
      <c r="F39" s="129" t="s">
        <v>225</v>
      </c>
      <c r="G39" s="129" t="s">
        <v>197</v>
      </c>
      <c r="H39" s="129">
        <v>2.96</v>
      </c>
      <c r="I39" s="261"/>
      <c r="J39" s="262">
        <f>IF(I39=0,0,VLOOKUP(I39,[1]Reinigungsturnus!$A$5:$C$20,3,FALSE)*H39/12)</f>
        <v>0</v>
      </c>
      <c r="K39" s="263"/>
      <c r="L39" s="262">
        <f>IF(K39=0,0,VLOOKUP(K39,[1]Reinigungsturnus!$A$5:$C$20,3,FALSE)*J39/12)</f>
        <v>0</v>
      </c>
      <c r="M39" s="262">
        <f>IF(L39=0,0,VLOOKUP(L39,[1]Reinigungsturnus!$A$5:$C$20,3,FALSE)*K39/12)</f>
        <v>0</v>
      </c>
      <c r="N39" s="262">
        <f>IF(M39=0,0,VLOOKUP(M39,[1]Reinigungsturnus!$A$5:$C$20,3,FALSE)*L39/12)</f>
        <v>0</v>
      </c>
      <c r="O39" s="262">
        <f>IF(N39=0,0,VLOOKUP(N39,[1]Reinigungsturnus!$A$5:$C$20,3,FALSE)*M39/12)</f>
        <v>0</v>
      </c>
      <c r="P39" s="263"/>
      <c r="Q39" s="262">
        <f>IF(P39=0,0,VLOOKUP(P39,[1]Reinigungsturnus!$A$5:$C$20,3,FALSE)*O39/12)</f>
        <v>0</v>
      </c>
      <c r="R39" s="262">
        <f>IF(Q39=0,0,VLOOKUP(Q39,[1]Reinigungsturnus!$A$5:$C$20,3,FALSE)*P39/12)</f>
        <v>0</v>
      </c>
      <c r="S39" s="262">
        <f>IF(R39=0,0,VLOOKUP(R39,[1]Reinigungsturnus!$A$5:$C$20,3,FALSE)*Q39/12)</f>
        <v>0</v>
      </c>
    </row>
    <row r="40" spans="1:19" s="236" customFormat="1" ht="29.1" customHeight="1" x14ac:dyDescent="0.2">
      <c r="A40" s="110"/>
      <c r="B40" s="88">
        <v>30</v>
      </c>
      <c r="C40" s="132" t="s">
        <v>395</v>
      </c>
      <c r="D40" s="129"/>
      <c r="E40" s="130" t="s">
        <v>211</v>
      </c>
      <c r="F40" s="129" t="s">
        <v>235</v>
      </c>
      <c r="G40" s="129" t="s">
        <v>197</v>
      </c>
      <c r="H40" s="129">
        <v>21.94</v>
      </c>
      <c r="I40" s="261"/>
      <c r="J40" s="262">
        <f>IF(I40=0,0,VLOOKUP(I40,[1]Reinigungsturnus!$A$5:$C$20,3,FALSE)*H40/12)</f>
        <v>0</v>
      </c>
      <c r="K40" s="263"/>
      <c r="L40" s="262">
        <f>IF(K40=0,0,VLOOKUP(K40,[1]Reinigungsturnus!$A$5:$C$20,3,FALSE)*J40/12)</f>
        <v>0</v>
      </c>
      <c r="M40" s="262">
        <f>IF(L40=0,0,VLOOKUP(L40,[1]Reinigungsturnus!$A$5:$C$20,3,FALSE)*K40/12)</f>
        <v>0</v>
      </c>
      <c r="N40" s="262">
        <f>IF(M40=0,0,VLOOKUP(M40,[1]Reinigungsturnus!$A$5:$C$20,3,FALSE)*L40/12)</f>
        <v>0</v>
      </c>
      <c r="O40" s="262">
        <f>IF(N40=0,0,VLOOKUP(N40,[1]Reinigungsturnus!$A$5:$C$20,3,FALSE)*M40/12)</f>
        <v>0</v>
      </c>
      <c r="P40" s="263"/>
      <c r="Q40" s="262">
        <f>IF(P40=0,0,VLOOKUP(P40,[1]Reinigungsturnus!$A$5:$C$20,3,FALSE)*O40/12)</f>
        <v>0</v>
      </c>
      <c r="R40" s="262">
        <f>IF(Q40=0,0,VLOOKUP(Q40,[1]Reinigungsturnus!$A$5:$C$20,3,FALSE)*P40/12)</f>
        <v>0</v>
      </c>
      <c r="S40" s="262">
        <f>IF(R40=0,0,VLOOKUP(R40,[1]Reinigungsturnus!$A$5:$C$20,3,FALSE)*Q40/12)</f>
        <v>0</v>
      </c>
    </row>
    <row r="41" spans="1:19" s="236" customFormat="1" ht="29.1" customHeight="1" x14ac:dyDescent="0.2">
      <c r="A41" s="110"/>
      <c r="B41" s="88">
        <v>31</v>
      </c>
      <c r="C41" s="132" t="s">
        <v>396</v>
      </c>
      <c r="D41" s="129"/>
      <c r="E41" s="130" t="s">
        <v>211</v>
      </c>
      <c r="F41" s="129" t="s">
        <v>225</v>
      </c>
      <c r="G41" s="129" t="s">
        <v>197</v>
      </c>
      <c r="H41" s="129">
        <v>8.61</v>
      </c>
      <c r="I41" s="261"/>
      <c r="J41" s="262">
        <f>IF(I41=0,0,VLOOKUP(I41,[1]Reinigungsturnus!$A$5:$C$20,3,FALSE)*H41/12)</f>
        <v>0</v>
      </c>
      <c r="K41" s="263"/>
      <c r="L41" s="262">
        <f>IF(K41=0,0,VLOOKUP(K41,[1]Reinigungsturnus!$A$5:$C$20,3,FALSE)*J41/12)</f>
        <v>0</v>
      </c>
      <c r="M41" s="262">
        <f>IF(L41=0,0,VLOOKUP(L41,[1]Reinigungsturnus!$A$5:$C$20,3,FALSE)*K41/12)</f>
        <v>0</v>
      </c>
      <c r="N41" s="262">
        <f>IF(M41=0,0,VLOOKUP(M41,[1]Reinigungsturnus!$A$5:$C$20,3,FALSE)*L41/12)</f>
        <v>0</v>
      </c>
      <c r="O41" s="262">
        <f>IF(N41=0,0,VLOOKUP(N41,[1]Reinigungsturnus!$A$5:$C$20,3,FALSE)*M41/12)</f>
        <v>0</v>
      </c>
      <c r="P41" s="263"/>
      <c r="Q41" s="262">
        <f>IF(P41=0,0,VLOOKUP(P41,[1]Reinigungsturnus!$A$5:$C$20,3,FALSE)*O41/12)</f>
        <v>0</v>
      </c>
      <c r="R41" s="262">
        <f>IF(Q41=0,0,VLOOKUP(Q41,[1]Reinigungsturnus!$A$5:$C$20,3,FALSE)*P41/12)</f>
        <v>0</v>
      </c>
      <c r="S41" s="262">
        <f>IF(R41=0,0,VLOOKUP(R41,[1]Reinigungsturnus!$A$5:$C$20,3,FALSE)*Q41/12)</f>
        <v>0</v>
      </c>
    </row>
    <row r="42" spans="1:19" s="236" customFormat="1" ht="29.1" customHeight="1" x14ac:dyDescent="0.2">
      <c r="A42" s="110"/>
      <c r="B42" s="88">
        <v>32</v>
      </c>
      <c r="C42" s="132" t="s">
        <v>397</v>
      </c>
      <c r="D42" s="129"/>
      <c r="E42" s="130" t="s">
        <v>211</v>
      </c>
      <c r="F42" s="129" t="s">
        <v>225</v>
      </c>
      <c r="G42" s="129" t="s">
        <v>197</v>
      </c>
      <c r="H42" s="129">
        <v>2.76</v>
      </c>
      <c r="I42" s="261"/>
      <c r="J42" s="262">
        <f>IF(I42=0,0,VLOOKUP(I42,[1]Reinigungsturnus!$A$5:$C$20,3,FALSE)*H42/12)</f>
        <v>0</v>
      </c>
      <c r="K42" s="263"/>
      <c r="L42" s="262">
        <f>IF(K42=0,0,VLOOKUP(K42,[1]Reinigungsturnus!$A$5:$C$20,3,FALSE)*J42/12)</f>
        <v>0</v>
      </c>
      <c r="M42" s="262">
        <f>IF(L42=0,0,VLOOKUP(L42,[1]Reinigungsturnus!$A$5:$C$20,3,FALSE)*K42/12)</f>
        <v>0</v>
      </c>
      <c r="N42" s="262">
        <f>IF(M42=0,0,VLOOKUP(M42,[1]Reinigungsturnus!$A$5:$C$20,3,FALSE)*L42/12)</f>
        <v>0</v>
      </c>
      <c r="O42" s="262">
        <f>IF(N42=0,0,VLOOKUP(N42,[1]Reinigungsturnus!$A$5:$C$20,3,FALSE)*M42/12)</f>
        <v>0</v>
      </c>
      <c r="P42" s="263"/>
      <c r="Q42" s="262">
        <f>IF(P42=0,0,VLOOKUP(P42,[1]Reinigungsturnus!$A$5:$C$20,3,FALSE)*O42/12)</f>
        <v>0</v>
      </c>
      <c r="R42" s="262">
        <f>IF(Q42=0,0,VLOOKUP(Q42,[1]Reinigungsturnus!$A$5:$C$20,3,FALSE)*P42/12)</f>
        <v>0</v>
      </c>
      <c r="S42" s="262">
        <f>IF(R42=0,0,VLOOKUP(R42,[1]Reinigungsturnus!$A$5:$C$20,3,FALSE)*Q42/12)</f>
        <v>0</v>
      </c>
    </row>
    <row r="43" spans="1:19" s="236" customFormat="1" ht="29.1" customHeight="1" x14ac:dyDescent="0.2">
      <c r="A43" s="110"/>
      <c r="B43" s="88">
        <v>33</v>
      </c>
      <c r="C43" s="132" t="s">
        <v>398</v>
      </c>
      <c r="D43" s="129"/>
      <c r="E43" s="130" t="s">
        <v>211</v>
      </c>
      <c r="F43" s="129" t="s">
        <v>235</v>
      </c>
      <c r="G43" s="129" t="s">
        <v>197</v>
      </c>
      <c r="H43" s="129">
        <v>9.15</v>
      </c>
      <c r="I43" s="261"/>
      <c r="J43" s="262">
        <f>IF(I43=0,0,VLOOKUP(I43,[1]Reinigungsturnus!$A$5:$C$20,3,FALSE)*H43/12)</f>
        <v>0</v>
      </c>
      <c r="K43" s="263"/>
      <c r="L43" s="262">
        <f>IF(K43=0,0,VLOOKUP(K43,[1]Reinigungsturnus!$A$5:$C$20,3,FALSE)*J43/12)</f>
        <v>0</v>
      </c>
      <c r="M43" s="262">
        <f>IF(L43=0,0,VLOOKUP(L43,[1]Reinigungsturnus!$A$5:$C$20,3,FALSE)*K43/12)</f>
        <v>0</v>
      </c>
      <c r="N43" s="262">
        <f>IF(M43=0,0,VLOOKUP(M43,[1]Reinigungsturnus!$A$5:$C$20,3,FALSE)*L43/12)</f>
        <v>0</v>
      </c>
      <c r="O43" s="262">
        <f>IF(N43=0,0,VLOOKUP(N43,[1]Reinigungsturnus!$A$5:$C$20,3,FALSE)*M43/12)</f>
        <v>0</v>
      </c>
      <c r="P43" s="263"/>
      <c r="Q43" s="262">
        <f>IF(P43=0,0,VLOOKUP(P43,[1]Reinigungsturnus!$A$5:$C$20,3,FALSE)*O43/12)</f>
        <v>0</v>
      </c>
      <c r="R43" s="262">
        <f>IF(Q43=0,0,VLOOKUP(Q43,[1]Reinigungsturnus!$A$5:$C$20,3,FALSE)*P43/12)</f>
        <v>0</v>
      </c>
      <c r="S43" s="262">
        <f>IF(R43=0,0,VLOOKUP(R43,[1]Reinigungsturnus!$A$5:$C$20,3,FALSE)*Q43/12)</f>
        <v>0</v>
      </c>
    </row>
    <row r="44" spans="1:19" s="236" customFormat="1" ht="29.1" customHeight="1" x14ac:dyDescent="0.2">
      <c r="A44" s="110"/>
      <c r="B44" s="88">
        <v>34</v>
      </c>
      <c r="C44" s="132" t="s">
        <v>399</v>
      </c>
      <c r="D44" s="129"/>
      <c r="E44" s="130" t="s">
        <v>211</v>
      </c>
      <c r="F44" s="129" t="s">
        <v>225</v>
      </c>
      <c r="G44" s="129" t="s">
        <v>197</v>
      </c>
      <c r="H44" s="129">
        <v>1.89</v>
      </c>
      <c r="I44" s="261"/>
      <c r="J44" s="262">
        <f>IF(I44=0,0,VLOOKUP(I44,[1]Reinigungsturnus!$A$5:$C$20,3,FALSE)*H44/12)</f>
        <v>0</v>
      </c>
      <c r="K44" s="263"/>
      <c r="L44" s="262">
        <f>IF(K44=0,0,VLOOKUP(K44,[1]Reinigungsturnus!$A$5:$C$20,3,FALSE)*J44/12)</f>
        <v>0</v>
      </c>
      <c r="M44" s="262">
        <f>IF(L44=0,0,VLOOKUP(L44,[1]Reinigungsturnus!$A$5:$C$20,3,FALSE)*K44/12)</f>
        <v>0</v>
      </c>
      <c r="N44" s="262">
        <f>IF(M44=0,0,VLOOKUP(M44,[1]Reinigungsturnus!$A$5:$C$20,3,FALSE)*L44/12)</f>
        <v>0</v>
      </c>
      <c r="O44" s="262">
        <f>IF(N44=0,0,VLOOKUP(N44,[1]Reinigungsturnus!$A$5:$C$20,3,FALSE)*M44/12)</f>
        <v>0</v>
      </c>
      <c r="P44" s="263"/>
      <c r="Q44" s="262">
        <f>IF(P44=0,0,VLOOKUP(P44,[1]Reinigungsturnus!$A$5:$C$20,3,FALSE)*O44/12)</f>
        <v>0</v>
      </c>
      <c r="R44" s="262">
        <f>IF(Q44=0,0,VLOOKUP(Q44,[1]Reinigungsturnus!$A$5:$C$20,3,FALSE)*P44/12)</f>
        <v>0</v>
      </c>
      <c r="S44" s="262">
        <f>IF(R44=0,0,VLOOKUP(R44,[1]Reinigungsturnus!$A$5:$C$20,3,FALSE)*Q44/12)</f>
        <v>0</v>
      </c>
    </row>
    <row r="45" spans="1:19" s="236" customFormat="1" ht="29.1" customHeight="1" x14ac:dyDescent="0.2">
      <c r="A45" s="110"/>
      <c r="B45" s="88">
        <v>35</v>
      </c>
      <c r="C45" s="132" t="s">
        <v>400</v>
      </c>
      <c r="D45" s="129"/>
      <c r="E45" s="130" t="s">
        <v>211</v>
      </c>
      <c r="F45" s="129" t="s">
        <v>226</v>
      </c>
      <c r="G45" s="129" t="s">
        <v>197</v>
      </c>
      <c r="H45" s="129">
        <v>8.0299999999999994</v>
      </c>
      <c r="I45" s="261"/>
      <c r="J45" s="262">
        <f>IF(I45=0,0,VLOOKUP(I45,[1]Reinigungsturnus!$A$5:$C$20,3,FALSE)*H45/12)</f>
        <v>0</v>
      </c>
      <c r="K45" s="263"/>
      <c r="L45" s="262">
        <f>IF(K45=0,0,VLOOKUP(K45,[1]Reinigungsturnus!$A$5:$C$20,3,FALSE)*J45/12)</f>
        <v>0</v>
      </c>
      <c r="M45" s="262">
        <f>IF(L45=0,0,VLOOKUP(L45,[1]Reinigungsturnus!$A$5:$C$20,3,FALSE)*K45/12)</f>
        <v>0</v>
      </c>
      <c r="N45" s="262">
        <f>IF(M45=0,0,VLOOKUP(M45,[1]Reinigungsturnus!$A$5:$C$20,3,FALSE)*L45/12)</f>
        <v>0</v>
      </c>
      <c r="O45" s="262">
        <f>IF(N45=0,0,VLOOKUP(N45,[1]Reinigungsturnus!$A$5:$C$20,3,FALSE)*M45/12)</f>
        <v>0</v>
      </c>
      <c r="P45" s="263"/>
      <c r="Q45" s="262">
        <f>IF(P45=0,0,VLOOKUP(P45,[1]Reinigungsturnus!$A$5:$C$20,3,FALSE)*O45/12)</f>
        <v>0</v>
      </c>
      <c r="R45" s="262">
        <f>IF(Q45=0,0,VLOOKUP(Q45,[1]Reinigungsturnus!$A$5:$C$20,3,FALSE)*P45/12)</f>
        <v>0</v>
      </c>
      <c r="S45" s="262">
        <f>IF(R45=0,0,VLOOKUP(R45,[1]Reinigungsturnus!$A$5:$C$20,3,FALSE)*Q45/12)</f>
        <v>0</v>
      </c>
    </row>
    <row r="46" spans="1:19" s="236" customFormat="1" ht="29.1" customHeight="1" x14ac:dyDescent="0.2">
      <c r="A46" s="110"/>
      <c r="B46" s="88">
        <v>36</v>
      </c>
      <c r="C46" s="132" t="s">
        <v>401</v>
      </c>
      <c r="D46" s="129"/>
      <c r="E46" s="130" t="s">
        <v>211</v>
      </c>
      <c r="F46" s="129" t="s">
        <v>235</v>
      </c>
      <c r="G46" s="129" t="s">
        <v>197</v>
      </c>
      <c r="H46" s="129">
        <v>26.7</v>
      </c>
      <c r="I46" s="261"/>
      <c r="J46" s="262">
        <f>IF(I46=0,0,VLOOKUP(I46,[1]Reinigungsturnus!$A$5:$C$20,3,FALSE)*H46/12)</f>
        <v>0</v>
      </c>
      <c r="K46" s="263"/>
      <c r="L46" s="262">
        <f>IF(K46=0,0,VLOOKUP(K46,[1]Reinigungsturnus!$A$5:$C$20,3,FALSE)*J46/12)</f>
        <v>0</v>
      </c>
      <c r="M46" s="262">
        <f>IF(L46=0,0,VLOOKUP(L46,[1]Reinigungsturnus!$A$5:$C$20,3,FALSE)*K46/12)</f>
        <v>0</v>
      </c>
      <c r="N46" s="262">
        <f>IF(M46=0,0,VLOOKUP(M46,[1]Reinigungsturnus!$A$5:$C$20,3,FALSE)*L46/12)</f>
        <v>0</v>
      </c>
      <c r="O46" s="262">
        <f>IF(N46=0,0,VLOOKUP(N46,[1]Reinigungsturnus!$A$5:$C$20,3,FALSE)*M46/12)</f>
        <v>0</v>
      </c>
      <c r="P46" s="263"/>
      <c r="Q46" s="262">
        <f>IF(P46=0,0,VLOOKUP(P46,[1]Reinigungsturnus!$A$5:$C$20,3,FALSE)*O46/12)</f>
        <v>0</v>
      </c>
      <c r="R46" s="262">
        <f>IF(Q46=0,0,VLOOKUP(Q46,[1]Reinigungsturnus!$A$5:$C$20,3,FALSE)*P46/12)</f>
        <v>0</v>
      </c>
      <c r="S46" s="262">
        <f>IF(R46=0,0,VLOOKUP(R46,[1]Reinigungsturnus!$A$5:$C$20,3,FALSE)*Q46/12)</f>
        <v>0</v>
      </c>
    </row>
    <row r="47" spans="1:19" s="236" customFormat="1" ht="29.1" customHeight="1" x14ac:dyDescent="0.2">
      <c r="A47" s="110"/>
      <c r="B47" s="88">
        <v>37</v>
      </c>
      <c r="C47" s="132" t="s">
        <v>402</v>
      </c>
      <c r="D47" s="129"/>
      <c r="E47" s="130" t="s">
        <v>211</v>
      </c>
      <c r="F47" s="129" t="s">
        <v>225</v>
      </c>
      <c r="G47" s="129" t="s">
        <v>197</v>
      </c>
      <c r="H47" s="129">
        <v>12.15</v>
      </c>
      <c r="I47" s="261"/>
      <c r="J47" s="262">
        <f>IF(I47=0,0,VLOOKUP(I47,[1]Reinigungsturnus!$A$5:$C$20,3,FALSE)*H47/12)</f>
        <v>0</v>
      </c>
      <c r="K47" s="263"/>
      <c r="L47" s="262">
        <f>IF(K47=0,0,VLOOKUP(K47,[1]Reinigungsturnus!$A$5:$C$20,3,FALSE)*J47/12)</f>
        <v>0</v>
      </c>
      <c r="M47" s="262">
        <f>IF(L47=0,0,VLOOKUP(L47,[1]Reinigungsturnus!$A$5:$C$20,3,FALSE)*K47/12)</f>
        <v>0</v>
      </c>
      <c r="N47" s="262">
        <f>IF(M47=0,0,VLOOKUP(M47,[1]Reinigungsturnus!$A$5:$C$20,3,FALSE)*L47/12)</f>
        <v>0</v>
      </c>
      <c r="O47" s="262">
        <f>IF(N47=0,0,VLOOKUP(N47,[1]Reinigungsturnus!$A$5:$C$20,3,FALSE)*M47/12)</f>
        <v>0</v>
      </c>
      <c r="P47" s="263"/>
      <c r="Q47" s="262">
        <f>IF(P47=0,0,VLOOKUP(P47,[1]Reinigungsturnus!$A$5:$C$20,3,FALSE)*O47/12)</f>
        <v>0</v>
      </c>
      <c r="R47" s="262">
        <f>IF(Q47=0,0,VLOOKUP(Q47,[1]Reinigungsturnus!$A$5:$C$20,3,FALSE)*P47/12)</f>
        <v>0</v>
      </c>
      <c r="S47" s="262">
        <f>IF(R47=0,0,VLOOKUP(R47,[1]Reinigungsturnus!$A$5:$C$20,3,FALSE)*Q47/12)</f>
        <v>0</v>
      </c>
    </row>
    <row r="48" spans="1:19" s="236" customFormat="1" ht="29.1" customHeight="1" x14ac:dyDescent="0.2">
      <c r="A48" s="110"/>
      <c r="B48" s="88">
        <v>38</v>
      </c>
      <c r="C48" s="132" t="s">
        <v>403</v>
      </c>
      <c r="D48" s="129"/>
      <c r="E48" s="130" t="s">
        <v>211</v>
      </c>
      <c r="F48" s="129" t="s">
        <v>225</v>
      </c>
      <c r="G48" s="129" t="s">
        <v>197</v>
      </c>
      <c r="H48" s="129">
        <v>5.16</v>
      </c>
      <c r="I48" s="261"/>
      <c r="J48" s="262">
        <f>IF(I48=0,0,VLOOKUP(I48,[1]Reinigungsturnus!$A$5:$C$20,3,FALSE)*H48/12)</f>
        <v>0</v>
      </c>
      <c r="K48" s="263"/>
      <c r="L48" s="262">
        <f>IF(K48=0,0,VLOOKUP(K48,[1]Reinigungsturnus!$A$5:$C$20,3,FALSE)*J48/12)</f>
        <v>0</v>
      </c>
      <c r="M48" s="262">
        <f>IF(L48=0,0,VLOOKUP(L48,[1]Reinigungsturnus!$A$5:$C$20,3,FALSE)*K48/12)</f>
        <v>0</v>
      </c>
      <c r="N48" s="262">
        <f>IF(M48=0,0,VLOOKUP(M48,[1]Reinigungsturnus!$A$5:$C$20,3,FALSE)*L48/12)</f>
        <v>0</v>
      </c>
      <c r="O48" s="262">
        <f>IF(N48=0,0,VLOOKUP(N48,[1]Reinigungsturnus!$A$5:$C$20,3,FALSE)*M48/12)</f>
        <v>0</v>
      </c>
      <c r="P48" s="263"/>
      <c r="Q48" s="262">
        <f>IF(P48=0,0,VLOOKUP(P48,[1]Reinigungsturnus!$A$5:$C$20,3,FALSE)*O48/12)</f>
        <v>0</v>
      </c>
      <c r="R48" s="262">
        <f>IF(Q48=0,0,VLOOKUP(Q48,[1]Reinigungsturnus!$A$5:$C$20,3,FALSE)*P48/12)</f>
        <v>0</v>
      </c>
      <c r="S48" s="262">
        <f>IF(R48=0,0,VLOOKUP(R48,[1]Reinigungsturnus!$A$5:$C$20,3,FALSE)*Q48/12)</f>
        <v>0</v>
      </c>
    </row>
    <row r="49" spans="1:19" s="236" customFormat="1" ht="29.1" customHeight="1" x14ac:dyDescent="0.2">
      <c r="A49" s="110"/>
      <c r="B49" s="88">
        <v>39</v>
      </c>
      <c r="C49" s="132" t="s">
        <v>400</v>
      </c>
      <c r="D49" s="129"/>
      <c r="E49" s="130" t="s">
        <v>211</v>
      </c>
      <c r="F49" s="129" t="s">
        <v>226</v>
      </c>
      <c r="G49" s="129" t="s">
        <v>197</v>
      </c>
      <c r="H49" s="129">
        <v>15.6</v>
      </c>
      <c r="I49" s="261"/>
      <c r="J49" s="262">
        <f>IF(I49=0,0,VLOOKUP(I49,[1]Reinigungsturnus!$A$5:$C$20,3,FALSE)*H49/12)</f>
        <v>0</v>
      </c>
      <c r="K49" s="263"/>
      <c r="L49" s="262">
        <f>IF(K49=0,0,VLOOKUP(K49,[1]Reinigungsturnus!$A$5:$C$20,3,FALSE)*J49/12)</f>
        <v>0</v>
      </c>
      <c r="M49" s="262">
        <f>IF(L49=0,0,VLOOKUP(L49,[1]Reinigungsturnus!$A$5:$C$20,3,FALSE)*K49/12)</f>
        <v>0</v>
      </c>
      <c r="N49" s="262">
        <f>IF(M49=0,0,VLOOKUP(M49,[1]Reinigungsturnus!$A$5:$C$20,3,FALSE)*L49/12)</f>
        <v>0</v>
      </c>
      <c r="O49" s="262">
        <f>IF(N49=0,0,VLOOKUP(N49,[1]Reinigungsturnus!$A$5:$C$20,3,FALSE)*M49/12)</f>
        <v>0</v>
      </c>
      <c r="P49" s="263"/>
      <c r="Q49" s="262">
        <f>IF(P49=0,0,VLOOKUP(P49,[1]Reinigungsturnus!$A$5:$C$20,3,FALSE)*O49/12)</f>
        <v>0</v>
      </c>
      <c r="R49" s="262">
        <f>IF(Q49=0,0,VLOOKUP(Q49,[1]Reinigungsturnus!$A$5:$C$20,3,FALSE)*P49/12)</f>
        <v>0</v>
      </c>
      <c r="S49" s="262">
        <f>IF(R49=0,0,VLOOKUP(R49,[1]Reinigungsturnus!$A$5:$C$20,3,FALSE)*Q49/12)</f>
        <v>0</v>
      </c>
    </row>
    <row r="50" spans="1:19" s="236" customFormat="1" ht="29.1" customHeight="1" x14ac:dyDescent="0.2">
      <c r="A50" s="110"/>
      <c r="B50" s="88">
        <v>40</v>
      </c>
      <c r="C50" s="132" t="s">
        <v>404</v>
      </c>
      <c r="D50" s="129"/>
      <c r="E50" s="130" t="s">
        <v>211</v>
      </c>
      <c r="F50" s="129" t="s">
        <v>226</v>
      </c>
      <c r="G50" s="129" t="s">
        <v>197</v>
      </c>
      <c r="H50" s="129">
        <v>11.25</v>
      </c>
      <c r="I50" s="261"/>
      <c r="J50" s="262">
        <f>IF(I50=0,0,VLOOKUP(I50,[1]Reinigungsturnus!$A$5:$C$20,3,FALSE)*H50/12)</f>
        <v>0</v>
      </c>
      <c r="K50" s="263"/>
      <c r="L50" s="262">
        <f>IF(K50=0,0,VLOOKUP(K50,[1]Reinigungsturnus!$A$5:$C$20,3,FALSE)*J50/12)</f>
        <v>0</v>
      </c>
      <c r="M50" s="262">
        <f>IF(L50=0,0,VLOOKUP(L50,[1]Reinigungsturnus!$A$5:$C$20,3,FALSE)*K50/12)</f>
        <v>0</v>
      </c>
      <c r="N50" s="262">
        <f>IF(M50=0,0,VLOOKUP(M50,[1]Reinigungsturnus!$A$5:$C$20,3,FALSE)*L50/12)</f>
        <v>0</v>
      </c>
      <c r="O50" s="262">
        <f>IF(N50=0,0,VLOOKUP(N50,[1]Reinigungsturnus!$A$5:$C$20,3,FALSE)*M50/12)</f>
        <v>0</v>
      </c>
      <c r="P50" s="263"/>
      <c r="Q50" s="262">
        <f>IF(P50=0,0,VLOOKUP(P50,[1]Reinigungsturnus!$A$5:$C$20,3,FALSE)*O50/12)</f>
        <v>0</v>
      </c>
      <c r="R50" s="262">
        <f>IF(Q50=0,0,VLOOKUP(Q50,[1]Reinigungsturnus!$A$5:$C$20,3,FALSE)*P50/12)</f>
        <v>0</v>
      </c>
      <c r="S50" s="262">
        <f>IF(R50=0,0,VLOOKUP(R50,[1]Reinigungsturnus!$A$5:$C$20,3,FALSE)*Q50/12)</f>
        <v>0</v>
      </c>
    </row>
    <row r="51" spans="1:19" ht="35.1" customHeight="1" x14ac:dyDescent="0.2">
      <c r="B51" s="116" t="s">
        <v>192</v>
      </c>
      <c r="C51" s="117"/>
      <c r="D51" s="118"/>
      <c r="E51" s="118"/>
      <c r="F51" s="118"/>
      <c r="G51" s="118"/>
      <c r="H51" s="119"/>
      <c r="I51" s="118"/>
      <c r="J51" s="120"/>
      <c r="K51" s="120"/>
      <c r="L51" s="121">
        <f>SUM(L10:L50)</f>
        <v>0</v>
      </c>
      <c r="M51" s="122">
        <f>SUM(M10:M50)</f>
        <v>0</v>
      </c>
      <c r="N51" s="122">
        <f>SUM(N10:N50)</f>
        <v>0</v>
      </c>
      <c r="O51" s="123"/>
      <c r="P51" s="123"/>
      <c r="Q51" s="121">
        <f>SUM(Q10:Q50)</f>
        <v>0</v>
      </c>
      <c r="R51" s="122">
        <f>SUM(R10:R50)</f>
        <v>0</v>
      </c>
      <c r="S51" s="124"/>
    </row>
  </sheetData>
  <mergeCells count="3">
    <mergeCell ref="H6:I6"/>
    <mergeCell ref="K7:O7"/>
    <mergeCell ref="P7:S7"/>
  </mergeCells>
  <conditionalFormatting sqref="H9:H30">
    <cfRule type="expression" dxfId="1" priority="2" stopIfTrue="1">
      <formula>#REF!="S"</formula>
    </cfRule>
  </conditionalFormatting>
  <conditionalFormatting sqref="H31:H50">
    <cfRule type="expression" dxfId="0" priority="1" stopIfTrue="1">
      <formula>#REF!="S"</formula>
    </cfRule>
  </conditionalFormatting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862A-D45C-462B-AFE8-863656901521}">
  <dimension ref="A2:G24"/>
  <sheetViews>
    <sheetView showGridLines="0" tabSelected="1" view="pageLayout" workbookViewId="0">
      <selection activeCell="E11" sqref="E11"/>
    </sheetView>
  </sheetViews>
  <sheetFormatPr baseColWidth="10" defaultColWidth="11.42578125" defaultRowHeight="12.75" x14ac:dyDescent="0.2"/>
  <cols>
    <col min="1" max="1" width="22.7109375" style="237" customWidth="1"/>
    <col min="2" max="2" width="31.7109375" style="237" customWidth="1"/>
    <col min="3" max="3" width="17" style="237" customWidth="1"/>
    <col min="4" max="6" width="22.7109375" style="237" customWidth="1"/>
    <col min="7" max="7" width="37.7109375" style="237" bestFit="1" customWidth="1"/>
    <col min="8" max="16384" width="11.42578125" style="237"/>
  </cols>
  <sheetData>
    <row r="2" spans="1:7" ht="19.5" x14ac:dyDescent="0.2">
      <c r="A2" s="259" t="s">
        <v>181</v>
      </c>
    </row>
    <row r="3" spans="1:7" ht="12.75" customHeight="1" x14ac:dyDescent="0.2">
      <c r="A3" s="259"/>
    </row>
    <row r="5" spans="1:7" ht="18" x14ac:dyDescent="0.2">
      <c r="A5" s="258" t="s">
        <v>125</v>
      </c>
    </row>
    <row r="6" spans="1:7" ht="18" x14ac:dyDescent="0.2">
      <c r="A6" s="258"/>
    </row>
    <row r="7" spans="1:7" ht="18" x14ac:dyDescent="0.2">
      <c r="A7" s="257"/>
    </row>
    <row r="10" spans="1:7" ht="54" customHeight="1" x14ac:dyDescent="0.2">
      <c r="A10" s="251" t="s">
        <v>188</v>
      </c>
      <c r="B10" s="251" t="s">
        <v>122</v>
      </c>
      <c r="C10" s="251" t="s">
        <v>177</v>
      </c>
      <c r="D10" s="256" t="s">
        <v>8</v>
      </c>
      <c r="E10" s="256" t="s">
        <v>381</v>
      </c>
      <c r="F10" s="256" t="s">
        <v>382</v>
      </c>
      <c r="G10" s="251" t="s">
        <v>126</v>
      </c>
    </row>
    <row r="11" spans="1:7" ht="36" customHeight="1" x14ac:dyDescent="0.2">
      <c r="A11" s="255" t="s">
        <v>169</v>
      </c>
      <c r="B11" s="253">
        <f>'UHR Winter'!L51</f>
        <v>0</v>
      </c>
      <c r="C11" s="253">
        <f>B11*12</f>
        <v>0</v>
      </c>
      <c r="D11" s="252"/>
      <c r="E11" s="252">
        <f>'UHR Sommer und GR'!L51</f>
        <v>0</v>
      </c>
      <c r="F11" s="252">
        <f>'UHR Winter'!M51</f>
        <v>0</v>
      </c>
      <c r="G11" s="251" t="s">
        <v>383</v>
      </c>
    </row>
    <row r="12" spans="1:7" ht="36" customHeight="1" thickBot="1" x14ac:dyDescent="0.25">
      <c r="A12" s="254" t="s">
        <v>175</v>
      </c>
      <c r="B12" s="253"/>
      <c r="C12" s="253">
        <f>'UHR Sommer und GR'!Q51</f>
        <v>0</v>
      </c>
      <c r="D12" s="252"/>
      <c r="E12" s="252"/>
      <c r="F12" s="252"/>
      <c r="G12" s="251" t="s">
        <v>383</v>
      </c>
    </row>
    <row r="13" spans="1:7" ht="36" customHeight="1" thickTop="1" x14ac:dyDescent="0.2">
      <c r="A13" s="250"/>
      <c r="B13" s="249" t="s">
        <v>123</v>
      </c>
      <c r="C13" s="249"/>
      <c r="D13" s="248">
        <f>SUM(D11:D12)</f>
        <v>0</v>
      </c>
      <c r="E13" s="248">
        <f>SUM(E11:E12)</f>
        <v>0</v>
      </c>
      <c r="F13" s="248">
        <f>SUM(F11:F12)</f>
        <v>0</v>
      </c>
    </row>
    <row r="14" spans="1:7" ht="36" customHeight="1" x14ac:dyDescent="0.2">
      <c r="A14" s="245"/>
      <c r="B14" s="247">
        <v>0.19</v>
      </c>
      <c r="C14" s="247"/>
      <c r="D14" s="246">
        <f>D13*$B$14</f>
        <v>0</v>
      </c>
      <c r="E14" s="246">
        <f>E13*$B$14</f>
        <v>0</v>
      </c>
      <c r="F14" s="246">
        <f>F13*$B$14</f>
        <v>0</v>
      </c>
    </row>
    <row r="15" spans="1:7" ht="36" customHeight="1" x14ac:dyDescent="0.2">
      <c r="A15" s="245"/>
      <c r="B15" s="244" t="s">
        <v>124</v>
      </c>
      <c r="C15" s="244"/>
      <c r="D15" s="243">
        <f>SUM(D13:D14)</f>
        <v>0</v>
      </c>
      <c r="E15" s="243">
        <f>SUM(E13:E14)</f>
        <v>0</v>
      </c>
      <c r="F15" s="243">
        <f>SUM(F13:F14)</f>
        <v>0</v>
      </c>
    </row>
    <row r="18" spans="1:7" hidden="1" x14ac:dyDescent="0.2"/>
    <row r="19" spans="1:7" hidden="1" x14ac:dyDescent="0.2"/>
    <row r="20" spans="1:7" ht="59.1" customHeight="1" x14ac:dyDescent="0.2">
      <c r="A20" s="242" t="s">
        <v>155</v>
      </c>
    </row>
    <row r="22" spans="1:7" ht="27.95" customHeight="1" x14ac:dyDescent="0.2">
      <c r="A22" s="240" t="s">
        <v>156</v>
      </c>
      <c r="B22" s="239"/>
      <c r="C22" s="308"/>
      <c r="D22" s="309"/>
    </row>
    <row r="23" spans="1:7" ht="17.100000000000001" customHeight="1" x14ac:dyDescent="0.2">
      <c r="C23" s="241"/>
      <c r="D23" s="241"/>
    </row>
    <row r="24" spans="1:7" ht="27.95" customHeight="1" x14ac:dyDescent="0.2">
      <c r="A24" s="240" t="s">
        <v>176</v>
      </c>
      <c r="B24" s="239"/>
      <c r="C24" s="308"/>
      <c r="D24" s="309"/>
      <c r="G24" s="238"/>
    </row>
  </sheetData>
  <mergeCells count="2">
    <mergeCell ref="C22:D22"/>
    <mergeCell ref="C24:D24"/>
  </mergeCells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UHR Sommer und GR</vt:lpstr>
      <vt:lpstr>UHR Winter</vt:lpstr>
      <vt:lpstr>Preisblatt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'UHR Sommer und GR'!Drucktitel</vt:lpstr>
      <vt:lpstr>'UHR Winter'!Drucktitel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2026-02-02T11:48:02Z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